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14a - POLYFUNKČNÍ OBJEKT..." sheetId="2" r:id="rId2"/>
    <sheet name="D14a - ostatní prost - PO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'D14a - POLYFUNKČNÍ OBJEKT...'!$C$120:$K$157</definedName>
    <definedName name="_xlnm.Print_Area" localSheetId="1">'D14a - POLYFUNKČNÍ OBJEKT...'!$C$4:$J$76,'D14a - POLYFUNKČNÍ OBJEKT...'!$C$82:$J$102,'D14a - POLYFUNKČNÍ OBJEKT...'!$C$108:$K$157</definedName>
    <definedName name="_xlnm.Print_Titles" localSheetId="1">'D14a - POLYFUNKČNÍ OBJEKT...'!$120:$120</definedName>
    <definedName name="_xlnm._FilterDatabase" localSheetId="2" hidden="1">'D14a - ostatní prost - PO...'!$C$126:$K$291</definedName>
    <definedName name="_xlnm.Print_Area" localSheetId="2">'D14a - ostatní prost - PO...'!$C$4:$J$76,'D14a - ostatní prost - PO...'!$C$82:$J$108,'D14a - ostatní prost - PO...'!$C$114:$K$291</definedName>
    <definedName name="_xlnm.Print_Titles" localSheetId="2">'D14a - ostatní prost - PO...'!$126:$126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T283"/>
  <c r="R284"/>
  <c r="R283"/>
  <c r="P284"/>
  <c r="P283"/>
  <c r="BK284"/>
  <c r="BK283"/>
  <c r="J283"/>
  <c r="J284"/>
  <c r="BE284"/>
  <c r="J107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T279"/>
  <c r="R280"/>
  <c r="R279"/>
  <c r="P280"/>
  <c r="P279"/>
  <c r="BK280"/>
  <c r="BK279"/>
  <c r="J279"/>
  <c r="J280"/>
  <c r="BE280"/>
  <c r="J106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T275"/>
  <c r="R276"/>
  <c r="R275"/>
  <c r="P276"/>
  <c r="P275"/>
  <c r="BK276"/>
  <c r="BK275"/>
  <c r="J275"/>
  <c r="J276"/>
  <c r="BE276"/>
  <c r="J10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T264"/>
  <c r="R265"/>
  <c r="R264"/>
  <c r="P265"/>
  <c r="P264"/>
  <c r="BK265"/>
  <c r="BK264"/>
  <c r="J264"/>
  <c r="J265"/>
  <c r="BE265"/>
  <c r="J10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T220"/>
  <c r="R221"/>
  <c r="R220"/>
  <c r="P221"/>
  <c r="P220"/>
  <c r="BK221"/>
  <c r="BK220"/>
  <c r="J220"/>
  <c r="J221"/>
  <c r="BE221"/>
  <c r="J103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T206"/>
  <c r="R207"/>
  <c r="R206"/>
  <c r="P207"/>
  <c r="P206"/>
  <c r="BK207"/>
  <c r="BK206"/>
  <c r="J206"/>
  <c r="J207"/>
  <c r="BE207"/>
  <c r="J102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3"/>
  <c r="BH183"/>
  <c r="BG183"/>
  <c r="BF183"/>
  <c r="T183"/>
  <c r="T182"/>
  <c r="R183"/>
  <c r="R182"/>
  <c r="P183"/>
  <c r="P182"/>
  <c r="BK183"/>
  <c r="BK182"/>
  <c r="J182"/>
  <c r="J183"/>
  <c r="BE183"/>
  <c r="J101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100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99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7"/>
  <c i="1" r="BD96"/>
  <c i="3" r="BH130"/>
  <c r="F36"/>
  <c i="1" r="BC96"/>
  <c i="3" r="BG130"/>
  <c r="F35"/>
  <c i="1" r="BB96"/>
  <c i="3" r="BF130"/>
  <c r="J34"/>
  <c i="1" r="AW96"/>
  <c i="3" r="F34"/>
  <c i="1" r="BA96"/>
  <c i="3" r="T130"/>
  <c r="T129"/>
  <c r="T128"/>
  <c r="T127"/>
  <c r="R130"/>
  <c r="R129"/>
  <c r="R128"/>
  <c r="R127"/>
  <c r="P130"/>
  <c r="P129"/>
  <c r="P128"/>
  <c r="P127"/>
  <c i="1" r="AU96"/>
  <c i="3" r="BK130"/>
  <c r="BK129"/>
  <c r="J129"/>
  <c r="BK128"/>
  <c r="J128"/>
  <c r="BK127"/>
  <c r="J127"/>
  <c r="J96"/>
  <c r="J30"/>
  <c i="1" r="AG96"/>
  <c i="3" r="J130"/>
  <c r="BE130"/>
  <c r="J33"/>
  <c i="1" r="AV96"/>
  <c i="3" r="F33"/>
  <c i="1" r="AZ96"/>
  <c i="3" r="J98"/>
  <c r="J97"/>
  <c r="J124"/>
  <c r="J123"/>
  <c r="F123"/>
  <c r="F121"/>
  <c r="E119"/>
  <c r="J92"/>
  <c r="J91"/>
  <c r="F91"/>
  <c r="F89"/>
  <c r="E87"/>
  <c r="J39"/>
  <c r="J18"/>
  <c r="E18"/>
  <c r="F124"/>
  <c r="F92"/>
  <c r="J17"/>
  <c r="J12"/>
  <c r="J121"/>
  <c r="J89"/>
  <c r="E7"/>
  <c r="E117"/>
  <c r="E85"/>
  <c i="2" r="J37"/>
  <c r="J36"/>
  <c i="1" r="AY95"/>
  <c i="2" r="J35"/>
  <c i="1" r="AX95"/>
  <c i="2"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101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100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9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F37"/>
  <c i="1" r="BD95"/>
  <c i="2" r="BH124"/>
  <c r="F36"/>
  <c i="1" r="BC95"/>
  <c i="2" r="BG124"/>
  <c r="F35"/>
  <c i="1" r="BB95"/>
  <c i="2" r="BF124"/>
  <c r="J34"/>
  <c i="1" r="AW95"/>
  <c i="2" r="F34"/>
  <c i="1" r="BA95"/>
  <c i="2" r="T124"/>
  <c r="T123"/>
  <c r="T122"/>
  <c r="T121"/>
  <c r="R124"/>
  <c r="R123"/>
  <c r="R122"/>
  <c r="R121"/>
  <c r="P124"/>
  <c r="P123"/>
  <c r="P122"/>
  <c r="P121"/>
  <c i="1" r="AU95"/>
  <c i="2" r="BK124"/>
  <c r="BK123"/>
  <c r="J123"/>
  <c r="BK122"/>
  <c r="J122"/>
  <c r="BK121"/>
  <c r="J121"/>
  <c r="J96"/>
  <c r="J30"/>
  <c i="1" r="AG95"/>
  <c i="2" r="J124"/>
  <c r="BE124"/>
  <c r="J33"/>
  <c i="1" r="AV95"/>
  <c i="2" r="F33"/>
  <c i="1" r="AZ95"/>
  <c i="2" r="J98"/>
  <c r="J97"/>
  <c r="J118"/>
  <c r="J117"/>
  <c r="F117"/>
  <c r="F115"/>
  <c r="E113"/>
  <c r="J92"/>
  <c r="J91"/>
  <c r="F91"/>
  <c r="F89"/>
  <c r="E87"/>
  <c r="J39"/>
  <c r="J18"/>
  <c r="E18"/>
  <c r="F118"/>
  <c r="F92"/>
  <c r="J17"/>
  <c r="J12"/>
  <c r="J115"/>
  <c r="J89"/>
  <c r="E7"/>
  <c r="E111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<sst xmlns="http://schemas.openxmlformats.org/spreadsheetml/2006/main">
  <si>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</si>
  <si>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</si>
  <si>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</si>
  <si>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</si>
  <si>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</si>
  <si>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{03b05680-9bc5-4207-b4ab-40af13a31681}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</si>
  <si>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</si>
  <si>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</si>
  <si>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</si>
  <si>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</si>
  <si>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</si>
  <si>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</si>
  <si>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</si>
  <si>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</si>
  <si>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07_2018_a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</si>
  <si>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</si>
  <si>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</si>
  <si>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POLYFUNKČNÍ OBJEKT POŠTA </t>
  </si>
  <si>
    <t>0,1</t>
  </si>
  <si>
    <t>KSO:</t>
  </si>
  <si>
    <t>CC-CZ:</t>
  </si>
  <si>
    <t>1</t>
  </si>
  <si>
    <t>Místo:</t>
  </si>
  <si>
    <t>p.č.24/1, k.ú. Hněvotín, obec Hněvotín</t>
  </si>
  <si>
    <t>Datum:</t>
  </si>
  <si>
    <t>27. 1. 2018</t>
  </si>
  <si>
    <t>10</t>
  </si>
  <si>
    <t>100</t>
  </si>
  <si>
    <t>Zadavatel:</t>
  </si>
  <si>
    <t>IČ:</t>
  </si>
  <si>
    <t>Obec Hněvotín, č.p. 47, 783 47 Hněvotín</t>
  </si>
  <si>
    <t>DIČ:</t>
  </si>
  <si>
    <t>Uchazeč:</t>
  </si>
  <si>
    <t>Vyplň údaj</t>
  </si>
  <si>
    <t>Projektant:</t>
  </si>
  <si>
    <t>Rostislav Kolda</t>
  </si>
  <si>
    <t>Zpracovatel: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</si>
  <si>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</si>
  <si>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</si>
  <si>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</si>
  <si>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</si>
  <si>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</si>
  <si>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</si>
  <si>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</si>
  <si>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</si>
  <si>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</si>
  <si>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</si>
  <si>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</si>
  <si>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</si>
  <si>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</si>
  <si>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</si>
  <si>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</si>
  <si>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</si>
  <si>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</si>
  <si>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</si>
  <si>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</si>
  <si>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</si>
  <si>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</si>
  <si>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</si>
  <si>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</si>
  <si>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</si>
  <si>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</si>
  <si>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</si>
  <si>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</si>
  <si>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</si>
  <si>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</si>
  <si>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</si>
  <si>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</si>
  <si>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</si>
  <si>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</si>
  <si>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</si>
  <si>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</si>
  <si>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</si>
  <si>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</si>
  <si>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</si>
  <si>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</si>
  <si>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</si>
  <si>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</si>
  <si>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</si>
  <si>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</si>
  <si>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</si>
  <si>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</si>
  <si>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</si>
  <si>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</si>
  <si>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</si>
  <si>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D14a</t>
  </si>
  <si>
    <t xml:space="preserve">POLYFUNKČNÍ OBJEKT POŠTA HNĚVOTÍN_x000d_
</t>
  </si>
  <si>
    <t>STA</t>
  </si>
  <si>
    <t>{3e4368d4-b1eb-46f8-aeb9-1f0c645d64cb}</t>
  </si>
  <si>
    <t>2</t>
  </si>
  <si>
    <t>D14a - ostatní prost</t>
  </si>
  <si>
    <t>{a5af2103-dbb8-4d09-8d08-38bdf1ad3a71}</t>
  </si>
  <si>
    <t>KRYCÍ LIST SOUPISU PRACÍ</t>
  </si>
  <si>
    <t>Objekt:</t>
  </si>
  <si>
    <t xml:space="preserve">D14a - POLYFUNKČNÍ OBJEKT POŠTA HNĚVOTÍN_x000d_
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</si>
  <si>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</si>
  <si>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</si>
  <si>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</si>
  <si>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</si>
  <si>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</si>
  <si>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</si>
  <si>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713 - Izolace tepelné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</si>
  <si>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</si>
  <si>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</si>
  <si>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</si>
  <si>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</si>
  <si>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</si>
  <si>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</si>
  <si>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</si>
  <si>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</si>
  <si>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</si>
  <si>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</si>
  <si>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</si>
  <si>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</si>
  <si>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</si>
  <si>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</si>
  <si>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</si>
  <si>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</si>
  <si>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</si>
  <si>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</si>
  <si>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713</t>
  </si>
  <si>
    <t>Izolace tepelné</t>
  </si>
  <si>
    <t>M</t>
  </si>
  <si>
    <t>713000455</t>
  </si>
  <si>
    <t>izolace potrubí pěnové 15x20mm hadice 2m, šedá, lambda 0,038</t>
  </si>
  <si>
    <t>m</t>
  </si>
  <si>
    <t>32</t>
  </si>
  <si>
    <t>16</t>
  </si>
  <si>
    <t>2028399958</t>
  </si>
  <si>
    <t>713000459</t>
  </si>
  <si>
    <t>izolace potrubí pěnové 18x20mm hadice 2m, šedá, lambda 0,038</t>
  </si>
  <si>
    <t>-1492731823</t>
  </si>
  <si>
    <t>K</t>
  </si>
  <si>
    <t>713463411</t>
  </si>
  <si>
    <t>Montáž izolace tepelné potrubí a ohybů návlekovými izolačními pouzdry</t>
  </si>
  <si>
    <t>-506411975</t>
  </si>
  <si>
    <t>8</t>
  </si>
  <si>
    <t>998713104</t>
  </si>
  <si>
    <t>Přesun hmot tonážní pro izolace tepelné v objektech v do 36 m</t>
  </si>
  <si>
    <t>t</t>
  </si>
  <si>
    <t>9</t>
  </si>
  <si>
    <t>998713193</t>
  </si>
  <si>
    <t>Příplatek k přesunu hmot tonážní 713 za zvětšený přesun do 500 m</t>
  </si>
  <si>
    <t>733</t>
  </si>
  <si>
    <t>Ústřední vytápění - potrubí</t>
  </si>
  <si>
    <t>733222302</t>
  </si>
  <si>
    <t>Potrubí měděné polotvrdé spojované lisováním 15x1,0 ÚT</t>
  </si>
  <si>
    <t>-1028357553</t>
  </si>
  <si>
    <t>733222303</t>
  </si>
  <si>
    <t>Potrubí měděné polotvrdé spojované lisováním 18x1,0 ÚT</t>
  </si>
  <si>
    <t>-833504792</t>
  </si>
  <si>
    <t>733291101</t>
  </si>
  <si>
    <t>Zkouška těsnosti potrubí měděné do D 35x1,5</t>
  </si>
  <si>
    <t>492930437</t>
  </si>
  <si>
    <t>79</t>
  </si>
  <si>
    <t>998733104</t>
  </si>
  <si>
    <t>Přesun hmot tonážní pro rozvody potrubí v objektech v do 36 m</t>
  </si>
  <si>
    <t>80</t>
  </si>
  <si>
    <t>998733193</t>
  </si>
  <si>
    <t>Příplatek k přesunu hmot tonážní 733 za zvětšený přesun do 500 m</t>
  </si>
  <si>
    <t>734</t>
  </si>
  <si>
    <t>Ústřední vytápění - armatury</t>
  </si>
  <si>
    <t>91</t>
  </si>
  <si>
    <t>734209113</t>
  </si>
  <si>
    <t>Montáž armatury závitové s dvěma závity G 1/2</t>
  </si>
  <si>
    <t>kus</t>
  </si>
  <si>
    <t>734000570</t>
  </si>
  <si>
    <t>Hlavice termostatická, vestavěné čidlo, bílý kroužek</t>
  </si>
  <si>
    <t>ks</t>
  </si>
  <si>
    <t>907302106</t>
  </si>
  <si>
    <t>734001157</t>
  </si>
  <si>
    <t xml:space="preserve">Radiátorové šroubení s integrovaným, přednastavitelným ventilem pro trubková tělesa 1/2"x3/4"  rohový</t>
  </si>
  <si>
    <t>-1912639182</t>
  </si>
  <si>
    <t>734000919</t>
  </si>
  <si>
    <t>Šroubení na ventilkompakt tělesa rohové R1/2~ x G3/4~</t>
  </si>
  <si>
    <t>-1892577920</t>
  </si>
  <si>
    <t>732006831</t>
  </si>
  <si>
    <t>Svorné šroubení pro CU trubky poniklovaná 15x1/2~</t>
  </si>
  <si>
    <t>109774587</t>
  </si>
  <si>
    <t>111</t>
  </si>
  <si>
    <t>998734104</t>
  </si>
  <si>
    <t>Přesun hmot tonážní pro armatury v objektech v do 36 m</t>
  </si>
  <si>
    <t>112</t>
  </si>
  <si>
    <t>998734193</t>
  </si>
  <si>
    <t>Příplatek k přesunu hmot tonážní 734 za zvětšený přesun do 500 m</t>
  </si>
  <si>
    <t>735</t>
  </si>
  <si>
    <t>Ústřední vytápění - otopná tělesa</t>
  </si>
  <si>
    <t>735000912</t>
  </si>
  <si>
    <t>Vyregulování ventilu nebo kohoutu dvojregulačního s termostatickým ovládáním</t>
  </si>
  <si>
    <t>-1611733608</t>
  </si>
  <si>
    <t>147</t>
  </si>
  <si>
    <t>7350007040</t>
  </si>
  <si>
    <t>Trubkové otopné těleso se středovým připojením 1500/0750</t>
  </si>
  <si>
    <t>907252631</t>
  </si>
  <si>
    <t>148</t>
  </si>
  <si>
    <t>7350007041</t>
  </si>
  <si>
    <t>Trubkové otopné těleso se středovým připojením 1820/0750</t>
  </si>
  <si>
    <t>1741443064</t>
  </si>
  <si>
    <t>149</t>
  </si>
  <si>
    <t>735152551</t>
  </si>
  <si>
    <t>Otopné těleso panelové Korado Radik Ventil Kompakt typ 22 VK výška/délka 500/400 mm</t>
  </si>
  <si>
    <t>1775489886</t>
  </si>
  <si>
    <t>150</t>
  </si>
  <si>
    <t>735152554</t>
  </si>
  <si>
    <t>Otopné těleso panelové Korado Radik Ventil Kompakt typ 22 VK výška/délka 500/700 mm</t>
  </si>
  <si>
    <t>1559331475</t>
  </si>
  <si>
    <t>151</t>
  </si>
  <si>
    <t>735152555</t>
  </si>
  <si>
    <t>Otopné těleso panelové Korado Radik Ventil Kompakt typ 22 VK výška/délka 500/800 mm</t>
  </si>
  <si>
    <t>-1427361691</t>
  </si>
  <si>
    <t>152</t>
  </si>
  <si>
    <t>735152557</t>
  </si>
  <si>
    <t>Otopné těleso panelové Korado Radik Ventil Kompakt typ 22 VK výška/délka 500/1000 mm</t>
  </si>
  <si>
    <t>-1766383439</t>
  </si>
  <si>
    <t>154</t>
  </si>
  <si>
    <t>735152560</t>
  </si>
  <si>
    <t>Otopné těleso panelové Korado Radik Ventil Kompakt typ 22 VK výška/délka 500/1400 mm</t>
  </si>
  <si>
    <t>1794892341</t>
  </si>
  <si>
    <t>155</t>
  </si>
  <si>
    <t>735152656</t>
  </si>
  <si>
    <t>Otopné těleso panelové Korado Radik Ventil Kompakt typ 33 VK výška/délka 500/900 mm</t>
  </si>
  <si>
    <t>-1635041336</t>
  </si>
  <si>
    <t>156</t>
  </si>
  <si>
    <t>735152657</t>
  </si>
  <si>
    <t>Otopné těleso panelové Korado Radik Ventil Kompakt typ 33 VK výška/délka 500/1000 mm</t>
  </si>
  <si>
    <t>1885113899</t>
  </si>
  <si>
    <t>157</t>
  </si>
  <si>
    <t>735152659</t>
  </si>
  <si>
    <t>Otopné těleso panelové Korado Radik Ventil Kompakt typ 33 VK výška/délka 500/1200 mm</t>
  </si>
  <si>
    <t>-1139421680</t>
  </si>
  <si>
    <t>158</t>
  </si>
  <si>
    <t>735152660</t>
  </si>
  <si>
    <t>Otopné těleso panelové Korado Radik Ventil Kompakt typ 33 VK výška/délka 500/1400 mm</t>
  </si>
  <si>
    <t>911560702</t>
  </si>
  <si>
    <t>168</t>
  </si>
  <si>
    <t>735164511</t>
  </si>
  <si>
    <t>Montáž otopného tělesa trubkového na stěnu výšky tělesa do 1800 mm</t>
  </si>
  <si>
    <t>-1119242815</t>
  </si>
  <si>
    <t>998735102</t>
  </si>
  <si>
    <t>Přesun hmot tonážní pro otopná tělesa v objektech v do 12 m</t>
  </si>
  <si>
    <t>-832591347</t>
  </si>
  <si>
    <t xml:space="preserve">D14a - ostatní prost - POLYFUNKČNÍ OBJEKT POŠTA HNĚVOTÍN_x000d_
</t>
  </si>
  <si>
    <t xml:space="preserve">    721 - Zdravotechnika - vnitřní kanalizace</t>
  </si>
  <si>
    <t xml:space="preserve">    731 - Ústřední vytápění - kotelny</t>
  </si>
  <si>
    <t xml:space="preserve">    732 - Ústřední vytápění - strojovny</t>
  </si>
  <si>
    <t xml:space="preserve">    767 - kovove stavebni konstrukce</t>
  </si>
  <si>
    <t xml:space="preserve">    783 -  natery</t>
  </si>
  <si>
    <t xml:space="preserve">    930 - Hodinové a zůčtovací sazby</t>
  </si>
  <si>
    <t>713411121</t>
  </si>
  <si>
    <t>Montáž izolace tepelné potrubí pásy nebo rohožemi s Al fólií staženými drátem 1x</t>
  </si>
  <si>
    <t>m2</t>
  </si>
  <si>
    <t>CS ÚRS 2017 02</t>
  </si>
  <si>
    <t>713001073.1</t>
  </si>
  <si>
    <t xml:space="preserve">Izolační deska skružovaná tl. 40 mm s hliníkovou povrchovou úpravou </t>
  </si>
  <si>
    <t>M2</t>
  </si>
  <si>
    <t>3</t>
  </si>
  <si>
    <t>7133002005</t>
  </si>
  <si>
    <t>pouzdro potrubní izolační s hliníkovou folií 35/30 mm, lambda 0,038</t>
  </si>
  <si>
    <t>163</t>
  </si>
  <si>
    <t>7133002007</t>
  </si>
  <si>
    <t>pouzdro potrubní izolační s hliníkovou folií 42/40 mm, lambda 0,038</t>
  </si>
  <si>
    <t>-912500128</t>
  </si>
  <si>
    <t>5</t>
  </si>
  <si>
    <t>7133002010</t>
  </si>
  <si>
    <t>pouzdro potrubní izolační s hliníkovou folií 60/50 mm, lambda 0,038</t>
  </si>
  <si>
    <t>6</t>
  </si>
  <si>
    <t>713463311</t>
  </si>
  <si>
    <t>Montáž izolace tepelné potrubí potrubními pouzdry s Al fólií s přesahem Al páskou 1x D do 50 mm</t>
  </si>
  <si>
    <t>7</t>
  </si>
  <si>
    <t>713463312</t>
  </si>
  <si>
    <t>Montáž izolace tepelné potrubí potrubními pouzdry s Al fólií s přesahem Al páskou 1x D do 100 mm</t>
  </si>
  <si>
    <t>713000467</t>
  </si>
  <si>
    <t>izolace potrubí pěnové 22x20mm hadice 2m, šedá, lambda 0,038</t>
  </si>
  <si>
    <t>-870283111</t>
  </si>
  <si>
    <t>713000475</t>
  </si>
  <si>
    <t>izolace potrubí pěnové 28x20mm hadice 2m, šedá, lambda 0,038</t>
  </si>
  <si>
    <t>980832618</t>
  </si>
  <si>
    <t>713000485</t>
  </si>
  <si>
    <t>izolace potrubí pěnové 35x25mm hadice 2m, šedá, lambda 0,038</t>
  </si>
  <si>
    <t>547933300</t>
  </si>
  <si>
    <t>721</t>
  </si>
  <si>
    <t>Zdravotechnika - vnitřní kanalizace</t>
  </si>
  <si>
    <t>7211740421</t>
  </si>
  <si>
    <t>montáž zápachové uzávěrky</t>
  </si>
  <si>
    <t>SOUBOR</t>
  </si>
  <si>
    <t>11</t>
  </si>
  <si>
    <t>7211740423</t>
  </si>
  <si>
    <t>Zápachová uzávěrka s kuličkou - v suchém stavu</t>
  </si>
  <si>
    <t>12</t>
  </si>
  <si>
    <t>72117404211</t>
  </si>
  <si>
    <t>Potrubí kanalizační z PP připojovací DN 32</t>
  </si>
  <si>
    <t>14</t>
  </si>
  <si>
    <t>721290123</t>
  </si>
  <si>
    <t>Zkouška těsnosti potrubí kanalizace kouřem do DN 300</t>
  </si>
  <si>
    <t>998721101</t>
  </si>
  <si>
    <t>Přesun hmot tonážní pro vnitřní kanalizace v objektech v do 6 m</t>
  </si>
  <si>
    <t>731</t>
  </si>
  <si>
    <t>Ústřední vytápění - kotelny</t>
  </si>
  <si>
    <t>35</t>
  </si>
  <si>
    <t>731000203</t>
  </si>
  <si>
    <t>Montáž plastové vložky do stávajícího komína a plastových kouřovodů a sání spal. vzduchu</t>
  </si>
  <si>
    <t>hod</t>
  </si>
  <si>
    <t>36</t>
  </si>
  <si>
    <t>731300031</t>
  </si>
  <si>
    <t>Závěsný plynový kondenzační kotel modulovaný výkon 26,3 kW</t>
  </si>
  <si>
    <t>256</t>
  </si>
  <si>
    <t>64</t>
  </si>
  <si>
    <t>P</t>
  </si>
  <si>
    <t>Poznámka k položce:_x000d_
pozice 1 (specifikace viz. D.1.4.a.301 -LEGENDA)</t>
  </si>
  <si>
    <t>37</t>
  </si>
  <si>
    <t>7313000311</t>
  </si>
  <si>
    <t>Instalační konzole pro kotel zakončená vnějšími závity</t>
  </si>
  <si>
    <t>38</t>
  </si>
  <si>
    <t>73130014</t>
  </si>
  <si>
    <t>komunikační clip-in převodník mezi regulacemi</t>
  </si>
  <si>
    <t>39</t>
  </si>
  <si>
    <t>731300032</t>
  </si>
  <si>
    <t>Regulátor - kaskáda, směš. okruh</t>
  </si>
  <si>
    <t>40</t>
  </si>
  <si>
    <t>73130015</t>
  </si>
  <si>
    <t>kompletní sada svorek pro regulátor</t>
  </si>
  <si>
    <t>41</t>
  </si>
  <si>
    <t>73130016</t>
  </si>
  <si>
    <t>ovládací panel</t>
  </si>
  <si>
    <t>42</t>
  </si>
  <si>
    <t>73130017</t>
  </si>
  <si>
    <t>plochý kabel pro ovládací panel</t>
  </si>
  <si>
    <t>43</t>
  </si>
  <si>
    <t>73130018</t>
  </si>
  <si>
    <t>plastová krytka pro ochranu plošných spojů</t>
  </si>
  <si>
    <t>44</t>
  </si>
  <si>
    <t>73130019</t>
  </si>
  <si>
    <t>příložné čidlo teploty</t>
  </si>
  <si>
    <t>126</t>
  </si>
  <si>
    <t>73130020</t>
  </si>
  <si>
    <t>čidlo teploty do jímky</t>
  </si>
  <si>
    <t>-194439545</t>
  </si>
  <si>
    <t>128</t>
  </si>
  <si>
    <t>73130021</t>
  </si>
  <si>
    <t>venkovní čidlo teploty</t>
  </si>
  <si>
    <t>61532100</t>
  </si>
  <si>
    <t>129</t>
  </si>
  <si>
    <t>73130022</t>
  </si>
  <si>
    <t>WEB server pro jeden přístroj</t>
  </si>
  <si>
    <t>84833676</t>
  </si>
  <si>
    <t>45</t>
  </si>
  <si>
    <t>73100079</t>
  </si>
  <si>
    <t>Neutralizační box do 100 kW ( vč. náplně)</t>
  </si>
  <si>
    <t>KUS</t>
  </si>
  <si>
    <t>Poznámka k položce:_x000d_
pozice 2 (specifikace viz. D.1.4.a.301 -LEGENDA)</t>
  </si>
  <si>
    <t>46</t>
  </si>
  <si>
    <t>731000795</t>
  </si>
  <si>
    <t>kotlový adaptér DN125/80</t>
  </si>
  <si>
    <t>47</t>
  </si>
  <si>
    <t>731000792</t>
  </si>
  <si>
    <t>centrická přechodka DN 110/80 s hrdlem</t>
  </si>
  <si>
    <t>48</t>
  </si>
  <si>
    <t>7310007921</t>
  </si>
  <si>
    <t>trubka DN110 - 500mm</t>
  </si>
  <si>
    <t>49</t>
  </si>
  <si>
    <t>7310007922</t>
  </si>
  <si>
    <t>koleno s kontrolním otvorem DN110, 87°</t>
  </si>
  <si>
    <t>132</t>
  </si>
  <si>
    <t>73100079221</t>
  </si>
  <si>
    <t>patní koleno s podpěrou DN110, 87°</t>
  </si>
  <si>
    <t>2085417197</t>
  </si>
  <si>
    <t>50</t>
  </si>
  <si>
    <t>7310007923</t>
  </si>
  <si>
    <t>krycí mřížka sání 150x150 - 70 % volná plocha</t>
  </si>
  <si>
    <t>51</t>
  </si>
  <si>
    <t>7310007941</t>
  </si>
  <si>
    <t>trubka DN110 - 2000mm</t>
  </si>
  <si>
    <t>52</t>
  </si>
  <si>
    <t>731000793</t>
  </si>
  <si>
    <t>distanční objímka DN110</t>
  </si>
  <si>
    <t>53</t>
  </si>
  <si>
    <t>7310007931</t>
  </si>
  <si>
    <t>komínový poklop zdvojený DN110 (pro dva odtahy)</t>
  </si>
  <si>
    <t>169</t>
  </si>
  <si>
    <t>7310007932</t>
  </si>
  <si>
    <t>Inhibitor koroze pro topnou vodu poměr 1:100</t>
  </si>
  <si>
    <t>-1349799761</t>
  </si>
  <si>
    <t>56</t>
  </si>
  <si>
    <t>731249127</t>
  </si>
  <si>
    <t>Mtž kotlle do 30 kW</t>
  </si>
  <si>
    <t>57</t>
  </si>
  <si>
    <t>998731102</t>
  </si>
  <si>
    <t>Přesun hmot tonážní pro kotelny v objektech v do 12 m</t>
  </si>
  <si>
    <t>58</t>
  </si>
  <si>
    <t>998731181</t>
  </si>
  <si>
    <t>Příplatek k přesunu hmot tonážní 731 prováděný bez použití mechanizace</t>
  </si>
  <si>
    <t>59</t>
  </si>
  <si>
    <t>998731193</t>
  </si>
  <si>
    <t>Příplatek k přesunu hmot tonážní 731 za zvětšený přesun do 500 m</t>
  </si>
  <si>
    <t>732</t>
  </si>
  <si>
    <t>Ústřední vytápění - strojovny</t>
  </si>
  <si>
    <t>60</t>
  </si>
  <si>
    <t>732000001</t>
  </si>
  <si>
    <t>Montáž doplňkové exp.nádoby</t>
  </si>
  <si>
    <t>61</t>
  </si>
  <si>
    <t>73200313611</t>
  </si>
  <si>
    <t>Elektronicky regulovatelné čerpadlo</t>
  </si>
  <si>
    <t>Poznámka k položce:_x000d_
pozice 7 (specifikace viz. D.1.4.a.301 -LEGENDA)</t>
  </si>
  <si>
    <t>131</t>
  </si>
  <si>
    <t>73200313612</t>
  </si>
  <si>
    <t>1154446274</t>
  </si>
  <si>
    <t>Poznámka k položce:_x000d_
pozice 9 (specifikace viz. D.1.4.a.301 -LEGENDA)</t>
  </si>
  <si>
    <t>127</t>
  </si>
  <si>
    <t>73200710001</t>
  </si>
  <si>
    <t>Ohřívač vody 400 litrů</t>
  </si>
  <si>
    <t>-369374788</t>
  </si>
  <si>
    <t>Poznámka k položce:_x000d_
pozice 11 (specifikace viz. D.1.4.a.301 -LEGENDA)</t>
  </si>
  <si>
    <t>63</t>
  </si>
  <si>
    <t>732199100</t>
  </si>
  <si>
    <t>Mtž orientačních štítků</t>
  </si>
  <si>
    <t>soubor</t>
  </si>
  <si>
    <t>73200050</t>
  </si>
  <si>
    <t>Orientacni stitky</t>
  </si>
  <si>
    <t>65</t>
  </si>
  <si>
    <t>73221930215</t>
  </si>
  <si>
    <t>Montáž hydraulického oddělovače</t>
  </si>
  <si>
    <t>66</t>
  </si>
  <si>
    <t>7320060583</t>
  </si>
  <si>
    <t>Izolace pro hydraulický oddělovač do 4m3</t>
  </si>
  <si>
    <t>Poznámka k položce:_x000d_
pozice 5 (specifikace viz. D.1.4.a.301 -LEGENDA)</t>
  </si>
  <si>
    <t>67</t>
  </si>
  <si>
    <t>7320060351</t>
  </si>
  <si>
    <t>Vyrovnávač tlaků - hydraulický oddělovač do 4m3</t>
  </si>
  <si>
    <t>130</t>
  </si>
  <si>
    <t>732024367</t>
  </si>
  <si>
    <t>Nádoba 100l 10bar červená expanzní</t>
  </si>
  <si>
    <t>1827067066</t>
  </si>
  <si>
    <t>Poznámka k položce:_x000d_
pozice 3 (specifikace viz. D.1.4.a.301 -LEGENDA)</t>
  </si>
  <si>
    <t>69</t>
  </si>
  <si>
    <t>732331778</t>
  </si>
  <si>
    <t>Příslušenství k expanzním nádobám bezpečnostní uzávěr G 1 k měření tlaku</t>
  </si>
  <si>
    <t>70</t>
  </si>
  <si>
    <t>732429212</t>
  </si>
  <si>
    <t>Montáž čerpadla oběhového mokroběžného závitového DN 32</t>
  </si>
  <si>
    <t>133</t>
  </si>
  <si>
    <t>73221930211</t>
  </si>
  <si>
    <t>Montáž kombinovaného rozdělovače a sběrače modul 120</t>
  </si>
  <si>
    <t>512</t>
  </si>
  <si>
    <t>-1400133482</t>
  </si>
  <si>
    <t>134</t>
  </si>
  <si>
    <t>732003000</t>
  </si>
  <si>
    <t>kombinovaný rozdělovač a sběrač modul 120</t>
  </si>
  <si>
    <t>-1947725831</t>
  </si>
  <si>
    <t>Poznámka k položce:_x000d_
pozice 6 (specifikace viz. D.1.4.a.301 -LEGENDA)</t>
  </si>
  <si>
    <t>71</t>
  </si>
  <si>
    <t>998732102</t>
  </si>
  <si>
    <t>Přesun hmot tonážní pro strojovny v objektech v do 12 m</t>
  </si>
  <si>
    <t>72</t>
  </si>
  <si>
    <t>998732193</t>
  </si>
  <si>
    <t>Příplatek k přesunu hmot tonážní 732 za zvětšený přesun do 500 m</t>
  </si>
  <si>
    <t>146</t>
  </si>
  <si>
    <t>733111116</t>
  </si>
  <si>
    <t>Potrubí ocelové závitové bezešvé běžné v kotelnách nebo strojovnách DN 32</t>
  </si>
  <si>
    <t>541971882</t>
  </si>
  <si>
    <t>75</t>
  </si>
  <si>
    <t>733111118</t>
  </si>
  <si>
    <t>Potrubí ocelové závitové bezešvé běžné v kotelnách nebo strojovnách DN 50</t>
  </si>
  <si>
    <t>76</t>
  </si>
  <si>
    <t>733141102</t>
  </si>
  <si>
    <t>Odvzduš nádoba z trubek ocel -DN 50</t>
  </si>
  <si>
    <t>77</t>
  </si>
  <si>
    <t>733190107</t>
  </si>
  <si>
    <t>Zkouška těs potrubí závit -DN 40</t>
  </si>
  <si>
    <t>78</t>
  </si>
  <si>
    <t>733190108</t>
  </si>
  <si>
    <t>Zkouška těs ocel potrubí závit -50</t>
  </si>
  <si>
    <t>733222304</t>
  </si>
  <si>
    <t>Potrubí měděné polotvrdé spojované lisováním 22x1,0 ÚT</t>
  </si>
  <si>
    <t>-238019036</t>
  </si>
  <si>
    <t>733222305</t>
  </si>
  <si>
    <t>Potrubí měděné polotvrdé spojované lisováním 28x1,0 ÚT</t>
  </si>
  <si>
    <t>1369182103</t>
  </si>
  <si>
    <t>733222306</t>
  </si>
  <si>
    <t>Potrubí měděné polotvrdé spojované lisováním 35x1,5 ÚT</t>
  </si>
  <si>
    <t>-151869478</t>
  </si>
  <si>
    <t>141</t>
  </si>
  <si>
    <t>551212000</t>
  </si>
  <si>
    <t>závitový zpětný ventil R60 1"1/4</t>
  </si>
  <si>
    <t>272454912</t>
  </si>
  <si>
    <t>83</t>
  </si>
  <si>
    <t>551172370</t>
  </si>
  <si>
    <t>filtr závitový mosaz, závit vnitřní-vnitřní PN16 typ 08412 2"</t>
  </si>
  <si>
    <t>143</t>
  </si>
  <si>
    <t>551172350</t>
  </si>
  <si>
    <t>filtr závitový mosaz, závit vnitřní-vnitřní PN16 typ 08412 5/4"</t>
  </si>
  <si>
    <t>-2140103171</t>
  </si>
  <si>
    <t>136</t>
  </si>
  <si>
    <t>734002001</t>
  </si>
  <si>
    <t>patrový rozdělovač pro 2 okruhy s příslušenstvím</t>
  </si>
  <si>
    <t>101328620</t>
  </si>
  <si>
    <t>Poznámka k položce:_x000d_
pozice 12 (specifikace viz. D.1.4.a.301 -LEGENDA)</t>
  </si>
  <si>
    <t>137</t>
  </si>
  <si>
    <t>734002002</t>
  </si>
  <si>
    <t>-414050522</t>
  </si>
  <si>
    <t>Poznámka k položce:_x000d_
pozice 13 (specifikace viz. D.1.4.a.301 -LEGENDA)</t>
  </si>
  <si>
    <t>138</t>
  </si>
  <si>
    <t>734002003</t>
  </si>
  <si>
    <t>patrový rozdělovač pro 3 okruhy s příslušenstvím</t>
  </si>
  <si>
    <t>420186607</t>
  </si>
  <si>
    <t>Poznámka k položce:_x000d_
pozice 14 (specifikace viz. D.1.4.a.301 -LEGENDA)</t>
  </si>
  <si>
    <t>139</t>
  </si>
  <si>
    <t>73411018</t>
  </si>
  <si>
    <t>Montáž patrového rozdělovače</t>
  </si>
  <si>
    <t>1387930507</t>
  </si>
  <si>
    <t>140</t>
  </si>
  <si>
    <t>73411019</t>
  </si>
  <si>
    <t>Montáž měřiče tepla</t>
  </si>
  <si>
    <t>-1715962491</t>
  </si>
  <si>
    <t>88</t>
  </si>
  <si>
    <t>734173414</t>
  </si>
  <si>
    <t>Spoj přírubový PN 16/I do 200°C DN 50</t>
  </si>
  <si>
    <t>89</t>
  </si>
  <si>
    <t>734209102</t>
  </si>
  <si>
    <t>Montáž armatury závitové s jedním závitem G 3/8</t>
  </si>
  <si>
    <t>90</t>
  </si>
  <si>
    <t>734209103</t>
  </si>
  <si>
    <t>Montáž armatury závitové s jedním závitem G 1/2</t>
  </si>
  <si>
    <t>166</t>
  </si>
  <si>
    <t>734209116</t>
  </si>
  <si>
    <t>Montáž armatury závitové s dvěma závity G 5/4</t>
  </si>
  <si>
    <t>229960341</t>
  </si>
  <si>
    <t>94</t>
  </si>
  <si>
    <t>734209118</t>
  </si>
  <si>
    <t>Montáž armatury závitové s dvěma závity G 2</t>
  </si>
  <si>
    <t>95</t>
  </si>
  <si>
    <t>734209125</t>
  </si>
  <si>
    <t>Montáž armatury závitové s třemi závity G 1</t>
  </si>
  <si>
    <t>734411143.1</t>
  </si>
  <si>
    <t>Teploměr 2kov stonek jímka DTU160mm</t>
  </si>
  <si>
    <t>42107675</t>
  </si>
  <si>
    <t>99</t>
  </si>
  <si>
    <t>734411102</t>
  </si>
  <si>
    <t>Teploměr technický s pevným stonkem a jímkou zadní připojení průměr 63 mm délky 75 mm</t>
  </si>
  <si>
    <t>551212880</t>
  </si>
  <si>
    <t>ventil automatický odvzdušňovací, svislý + zpětný ventil, mosaz R99/1 3/8"</t>
  </si>
  <si>
    <t>142</t>
  </si>
  <si>
    <t>551141500</t>
  </si>
  <si>
    <t>kulový kohout PN35, T 185°C, plnoprůtokový, nikl, páčka, R910 1"1/4 červený</t>
  </si>
  <si>
    <t>802622914</t>
  </si>
  <si>
    <t>144</t>
  </si>
  <si>
    <t>551141500100</t>
  </si>
  <si>
    <t>Kulový kohout se servopohonem a pomocným kontaktem DN32</t>
  </si>
  <si>
    <t>2123482187</t>
  </si>
  <si>
    <t>Poznámka k položce:_x000d_
pozice 10 (specifikace viz. D.1.4.a.301 -LEGENDA)</t>
  </si>
  <si>
    <t>103</t>
  </si>
  <si>
    <t>551141540</t>
  </si>
  <si>
    <t>kulový kohout PN35, T 185°C, plnoprůtokový, nikl, páčka, R910 2" červený</t>
  </si>
  <si>
    <t>104</t>
  </si>
  <si>
    <t>73400224</t>
  </si>
  <si>
    <t>vypouštěcí kohout kulový G 1/2</t>
  </si>
  <si>
    <t>105</t>
  </si>
  <si>
    <t>734004481</t>
  </si>
  <si>
    <t>Poj.ventil 1/2" x 3/4" 3,0 bar</t>
  </si>
  <si>
    <t>106</t>
  </si>
  <si>
    <t>7340015101</t>
  </si>
  <si>
    <t>Přírubový odlučovač nečistit s odplyněním DN 50, s neodýmovými magnety a vypouštěním</t>
  </si>
  <si>
    <t>Poznámka k položce:_x000d_
pozice 4 (specifikace viz. D.1.4.a.301 -LEGENDA)</t>
  </si>
  <si>
    <t>107</t>
  </si>
  <si>
    <t>734421130</t>
  </si>
  <si>
    <t>Tlakoměr deformační č.03313 d 160 rozsah 0-400 kPa top.</t>
  </si>
  <si>
    <t>109</t>
  </si>
  <si>
    <t>734494212</t>
  </si>
  <si>
    <t>Návarky trubkový závit G 3/8</t>
  </si>
  <si>
    <t>110</t>
  </si>
  <si>
    <t>734494213</t>
  </si>
  <si>
    <t>Návarky trubkový závit G 1/2</t>
  </si>
  <si>
    <t>113</t>
  </si>
  <si>
    <t>7320045411</t>
  </si>
  <si>
    <t>Ventil směšovací 3-cestný DN25, kvs=6,3 se servopohonem (230V, 3-bod. rizeni, 120s)</t>
  </si>
  <si>
    <t>Poznámka k položce:_x000d_
pozice 8 (specifikace viz. D.1.4.a.301 -LEGENDA)</t>
  </si>
  <si>
    <t>162</t>
  </si>
  <si>
    <t>734000571</t>
  </si>
  <si>
    <t>Hlavice termostatická, odolnost pro veřejné budovy (antivandal)</t>
  </si>
  <si>
    <t>1806780614</t>
  </si>
  <si>
    <t>734001052</t>
  </si>
  <si>
    <t>Termostatický ventil DN15 na klasická tělesa - rohové</t>
  </si>
  <si>
    <t>1264499844</t>
  </si>
  <si>
    <t>734000913</t>
  </si>
  <si>
    <t>Uzavíratelné regulovatelné šroubení DN15 na klasická tělesa - rohové</t>
  </si>
  <si>
    <t>1937890895</t>
  </si>
  <si>
    <t>159</t>
  </si>
  <si>
    <t>735111340</t>
  </si>
  <si>
    <t>Otopné těleso litinové článkové 500/95 se základním nátěrem</t>
  </si>
  <si>
    <t>-2106665003</t>
  </si>
  <si>
    <t>160</t>
  </si>
  <si>
    <t>735111380</t>
  </si>
  <si>
    <t>Otopné těleso litinové článkové 813/95 se základním nátěrem</t>
  </si>
  <si>
    <t>1124529912</t>
  </si>
  <si>
    <t>735118110</t>
  </si>
  <si>
    <t>Zkoušky těsnosti otopných těles litinových článkových vodou</t>
  </si>
  <si>
    <t>-1282371337</t>
  </si>
  <si>
    <t>735119140</t>
  </si>
  <si>
    <t>Montáž otopného tělesa litinového článkového</t>
  </si>
  <si>
    <t>-99143551</t>
  </si>
  <si>
    <t>73573500234150</t>
  </si>
  <si>
    <t xml:space="preserve">sestavení tělesa včetně nástřiku do výšky 500 </t>
  </si>
  <si>
    <t>článek</t>
  </si>
  <si>
    <t>-436301894</t>
  </si>
  <si>
    <t>161</t>
  </si>
  <si>
    <t>73573500234151</t>
  </si>
  <si>
    <t>sestavení tělesa včetně nástřiku do výšky 900</t>
  </si>
  <si>
    <t>-210766850</t>
  </si>
  <si>
    <t>153</t>
  </si>
  <si>
    <t>735152558</t>
  </si>
  <si>
    <t>Otopné těleso panelové Korado Radik Ventil Kompakt typ 22 VK výška/délka 500/1100 mm</t>
  </si>
  <si>
    <t>160673690</t>
  </si>
  <si>
    <t>767</t>
  </si>
  <si>
    <t>kovove stavebni konstrukce</t>
  </si>
  <si>
    <t>114</t>
  </si>
  <si>
    <t>767995101</t>
  </si>
  <si>
    <t>Mtž atypická zámečnická kce -5kg</t>
  </si>
  <si>
    <t>kg</t>
  </si>
  <si>
    <t>115</t>
  </si>
  <si>
    <t>76700136</t>
  </si>
  <si>
    <t>Uložení potrubí (záv. tyče, objímky, úchyty)</t>
  </si>
  <si>
    <t>KG</t>
  </si>
  <si>
    <t>116</t>
  </si>
  <si>
    <t>998767101</t>
  </si>
  <si>
    <t>Přesun zámečnické kce objekt v -36m</t>
  </si>
  <si>
    <t>783</t>
  </si>
  <si>
    <t xml:space="preserve"> natery</t>
  </si>
  <si>
    <t>117</t>
  </si>
  <si>
    <t>783225100</t>
  </si>
  <si>
    <t>Nátěry syntetické kovových doplňkových konstrukcí barva standardní dvojnásobné a 1x email</t>
  </si>
  <si>
    <t>118</t>
  </si>
  <si>
    <t>783624651</t>
  </si>
  <si>
    <t>Základní antikorozní jednonásobný akrylátový nátěr potrubí DN do 50 mm</t>
  </si>
  <si>
    <t>119</t>
  </si>
  <si>
    <t>783627601</t>
  </si>
  <si>
    <t>Krycí jednonásobný akrylátový nátěr potrubí DN do 50 mm</t>
  </si>
  <si>
    <t>930</t>
  </si>
  <si>
    <t>Hodinové a zůčtovací sazby</t>
  </si>
  <si>
    <t>120</t>
  </si>
  <si>
    <t>930000010</t>
  </si>
  <si>
    <t>Uvedení kotle do provozu</t>
  </si>
  <si>
    <t>4</t>
  </si>
  <si>
    <t>121</t>
  </si>
  <si>
    <t>9300000101</t>
  </si>
  <si>
    <t>Zapojení a oživení systémové regulace kotlů, včetně cestovného</t>
  </si>
  <si>
    <t>122</t>
  </si>
  <si>
    <t>930000018</t>
  </si>
  <si>
    <t>Koordinace profesí</t>
  </si>
  <si>
    <t>H</t>
  </si>
  <si>
    <t>167</t>
  </si>
  <si>
    <t>930000017</t>
  </si>
  <si>
    <t>Zednické výpomoci</t>
  </si>
  <si>
    <t>1325268182</t>
  </si>
  <si>
    <t>124</t>
  </si>
  <si>
    <t>930000019</t>
  </si>
  <si>
    <t>Revize spalinové cesty</t>
  </si>
  <si>
    <t>125</t>
  </si>
  <si>
    <t>930000020</t>
  </si>
  <si>
    <t>Zkouška zařízení dle oddílu 8 ČSN 06 0310/2006</t>
  </si>
  <si>
    <t>930004007</t>
  </si>
  <si>
    <t>Napuštění systému demineralizovanou vodou</t>
  </si>
  <si>
    <t>m3</t>
  </si>
  <si>
    <t>818172812</t>
  </si>
  <si>
    <t xml:space="preserve">Poznámka k položce:_x000d_
Parametry napouštěcí vody dle výrobce kotle: tvrdost max. 15°dH, pH 7-8, vodivost max. 350us/cm. Dále bude aplikován inhibitor koroze  v poměru dle výrobce cca 1:100. Objem vody v systému je předpokládán v rozpočtu cca 600 litrů. Inhibitor koroze  je součástí nrozpočtu.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</si>
</sst>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21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26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27</v>
      </c>
    </row>
    <row r="10" s="1" customFormat="1" ht="12" customHeight="1">
      <c r="B10" s="18"/>
      <c r="C10" s="19"/>
      <c r="D10" s="29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29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31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29</v>
      </c>
      <c r="AL13" s="19"/>
      <c r="AM13" s="19"/>
      <c r="AN13" s="31" t="s">
        <v>33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31</v>
      </c>
      <c r="AL14" s="19"/>
      <c r="AM14" s="19"/>
      <c r="AN14" s="31" t="s">
        <v>33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29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31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29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31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38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53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54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55</v>
      </c>
      <c r="AI60" s="39"/>
      <c r="AJ60" s="39"/>
      <c r="AK60" s="39"/>
      <c r="AL60" s="39"/>
      <c r="AM60" s="61" t="s">
        <v>56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57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58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55</v>
      </c>
      <c r="AI75" s="39"/>
      <c r="AJ75" s="39"/>
      <c r="AK75" s="39"/>
      <c r="AL75" s="39"/>
      <c r="AM75" s="61" t="s">
        <v>56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07_2018_a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POLYFUNKČNÍ OBJEKT POŠTA 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p.č.24/1, k.ú. Hněvotín, obec Hněvotín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27. 1. 2018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28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Obec Hněvotín, č.p. 47, 783 47 Hněvotín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34</v>
      </c>
      <c r="AJ89" s="37"/>
      <c r="AK89" s="37"/>
      <c r="AL89" s="37"/>
      <c r="AM89" s="77" t="str">
        <f>IF(E17="","",E17)</f>
        <v>Rostislav Kolda</v>
      </c>
      <c r="AN89" s="68"/>
      <c r="AO89" s="68"/>
      <c r="AP89" s="68"/>
      <c r="AQ89" s="37"/>
      <c r="AR89" s="41"/>
      <c r="AS89" s="78" t="s">
        <v>60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32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36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61</v>
      </c>
      <c r="D92" s="91"/>
      <c r="E92" s="91"/>
      <c r="F92" s="91"/>
      <c r="G92" s="91"/>
      <c r="H92" s="92"/>
      <c r="I92" s="93" t="s">
        <v>62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63</v>
      </c>
      <c r="AH92" s="91"/>
      <c r="AI92" s="91"/>
      <c r="AJ92" s="91"/>
      <c r="AK92" s="91"/>
      <c r="AL92" s="91"/>
      <c r="AM92" s="91"/>
      <c r="AN92" s="93" t="s">
        <v>64</v>
      </c>
      <c r="AO92" s="91"/>
      <c r="AP92" s="95"/>
      <c r="AQ92" s="96" t="s">
        <v>65</v>
      </c>
      <c r="AR92" s="41"/>
      <c r="AS92" s="97" t="s">
        <v>66</v>
      </c>
      <c r="AT92" s="98" t="s">
        <v>67</v>
      </c>
      <c r="AU92" s="98" t="s">
        <v>68</v>
      </c>
      <c r="AV92" s="98" t="s">
        <v>69</v>
      </c>
      <c r="AW92" s="98" t="s">
        <v>70</v>
      </c>
      <c r="AX92" s="98" t="s">
        <v>71</v>
      </c>
      <c r="AY92" s="98" t="s">
        <v>72</v>
      </c>
      <c r="AZ92" s="98" t="s">
        <v>73</v>
      </c>
      <c r="BA92" s="98" t="s">
        <v>74</v>
      </c>
      <c r="BB92" s="98" t="s">
        <v>75</v>
      </c>
      <c r="BC92" s="98" t="s">
        <v>76</v>
      </c>
      <c r="BD92" s="99" t="s">
        <v>77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78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79</v>
      </c>
      <c r="BT94" s="114" t="s">
        <v>80</v>
      </c>
      <c r="BU94" s="115" t="s">
        <v>81</v>
      </c>
      <c r="BV94" s="114" t="s">
        <v>82</v>
      </c>
      <c r="BW94" s="114" t="s">
        <v>5</v>
      </c>
      <c r="BX94" s="114" t="s">
        <v>83</v>
      </c>
      <c r="CL94" s="114" t="s">
        <v>1</v>
      </c>
    </row>
    <row r="95" s="7" customFormat="1" ht="40.5" customHeight="1">
      <c r="A95" s="116" t="s">
        <v>84</v>
      </c>
      <c r="B95" s="117"/>
      <c r="C95" s="118"/>
      <c r="D95" s="119" t="s">
        <v>85</v>
      </c>
      <c r="E95" s="119"/>
      <c r="F95" s="119"/>
      <c r="G95" s="119"/>
      <c r="H95" s="119"/>
      <c r="I95" s="120"/>
      <c r="J95" s="119" t="s">
        <v>86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'D14a - POLYFUNKČNÍ OBJEKT...'!J30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87</v>
      </c>
      <c r="AR95" s="123"/>
      <c r="AS95" s="124">
        <v>0</v>
      </c>
      <c r="AT95" s="125">
        <f>ROUND(SUM(AV95:AW95),2)</f>
        <v>0</v>
      </c>
      <c r="AU95" s="126">
        <f>'D14a - POLYFUNKČNÍ OBJEKT...'!P121</f>
        <v>0</v>
      </c>
      <c r="AV95" s="125">
        <f>'D14a - POLYFUNKČNÍ OBJEKT...'!J33</f>
        <v>0</v>
      </c>
      <c r="AW95" s="125">
        <f>'D14a - POLYFUNKČNÍ OBJEKT...'!J34</f>
        <v>0</v>
      </c>
      <c r="AX95" s="125">
        <f>'D14a - POLYFUNKČNÍ OBJEKT...'!J35</f>
        <v>0</v>
      </c>
      <c r="AY95" s="125">
        <f>'D14a - POLYFUNKČNÍ OBJEKT...'!J36</f>
        <v>0</v>
      </c>
      <c r="AZ95" s="125">
        <f>'D14a - POLYFUNKČNÍ OBJEKT...'!F33</f>
        <v>0</v>
      </c>
      <c r="BA95" s="125">
        <f>'D14a - POLYFUNKČNÍ OBJEKT...'!F34</f>
        <v>0</v>
      </c>
      <c r="BB95" s="125">
        <f>'D14a - POLYFUNKČNÍ OBJEKT...'!F35</f>
        <v>0</v>
      </c>
      <c r="BC95" s="125">
        <f>'D14a - POLYFUNKČNÍ OBJEKT...'!F36</f>
        <v>0</v>
      </c>
      <c r="BD95" s="127">
        <f>'D14a - POLYFUNKČNÍ OBJEKT...'!F37</f>
        <v>0</v>
      </c>
      <c r="BE95" s="7"/>
      <c r="BT95" s="128" t="s">
        <v>21</v>
      </c>
      <c r="BV95" s="128" t="s">
        <v>82</v>
      </c>
      <c r="BW95" s="128" t="s">
        <v>88</v>
      </c>
      <c r="BX95" s="128" t="s">
        <v>5</v>
      </c>
      <c r="CL95" s="128" t="s">
        <v>37</v>
      </c>
      <c r="CM95" s="128" t="s">
        <v>89</v>
      </c>
    </row>
    <row r="96" s="7" customFormat="1" ht="40.5" customHeight="1">
      <c r="A96" s="116" t="s">
        <v>84</v>
      </c>
      <c r="B96" s="117"/>
      <c r="C96" s="118"/>
      <c r="D96" s="119" t="s">
        <v>90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'D14a - ostatní prost - PO...'!J30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87</v>
      </c>
      <c r="AR96" s="123"/>
      <c r="AS96" s="129">
        <v>0</v>
      </c>
      <c r="AT96" s="130">
        <f>ROUND(SUM(AV96:AW96),2)</f>
        <v>0</v>
      </c>
      <c r="AU96" s="131">
        <f>'D14a - ostatní prost - PO...'!P127</f>
        <v>0</v>
      </c>
      <c r="AV96" s="130">
        <f>'D14a - ostatní prost - PO...'!J33</f>
        <v>0</v>
      </c>
      <c r="AW96" s="130">
        <f>'D14a - ostatní prost - PO...'!J34</f>
        <v>0</v>
      </c>
      <c r="AX96" s="130">
        <f>'D14a - ostatní prost - PO...'!J35</f>
        <v>0</v>
      </c>
      <c r="AY96" s="130">
        <f>'D14a - ostatní prost - PO...'!J36</f>
        <v>0</v>
      </c>
      <c r="AZ96" s="130">
        <f>'D14a - ostatní prost - PO...'!F33</f>
        <v>0</v>
      </c>
      <c r="BA96" s="130">
        <f>'D14a - ostatní prost - PO...'!F34</f>
        <v>0</v>
      </c>
      <c r="BB96" s="130">
        <f>'D14a - ostatní prost - PO...'!F35</f>
        <v>0</v>
      </c>
      <c r="BC96" s="130">
        <f>'D14a - ostatní prost - PO...'!F36</f>
        <v>0</v>
      </c>
      <c r="BD96" s="132">
        <f>'D14a - ostatní prost - PO...'!F37</f>
        <v>0</v>
      </c>
      <c r="BE96" s="7"/>
      <c r="BT96" s="128" t="s">
        <v>21</v>
      </c>
      <c r="BV96" s="128" t="s">
        <v>82</v>
      </c>
      <c r="BW96" s="128" t="s">
        <v>91</v>
      </c>
      <c r="BX96" s="128" t="s">
        <v>5</v>
      </c>
      <c r="CL96" s="128" t="s">
        <v>37</v>
      </c>
      <c r="CM96" s="128" t="s">
        <v>89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+G7R/U1XcdttzlUSj9Xa3DBXOa340YVunnaLfBzuFiAbY1wjzb0b0t74AQjt7Ypqh8YBH8poPVEf8clqMgXCjA==" hashValue="MkGcbV7dom4NyFGPp9T5nFKX2/a4al8kOcb8moMzn7kWJFGZnbMvVgtmcTKW1UDwyu1rxo+dfRbnTrekrbNO7g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D14a - POLYFUNKČNÍ OBJEKT...'!C2" display="/"/>
    <hyperlink ref="A96" location="'D14a - ostatní prost - 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89</v>
      </c>
    </row>
    <row r="4" s="1" customFormat="1" ht="24.96" customHeight="1">
      <c r="B4" s="17"/>
      <c r="D4" s="137" t="s">
        <v>92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 xml:space="preserve">POLYFUNKČNÍ OBJEKT POŠTA 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93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94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19</v>
      </c>
      <c r="E11" s="35"/>
      <c r="F11" s="143" t="s">
        <v>37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43" t="s">
        <v>23</v>
      </c>
      <c r="G12" s="35"/>
      <c r="H12" s="35"/>
      <c r="I12" s="144" t="s">
        <v>24</v>
      </c>
      <c r="J12" s="145" t="str">
        <f>'Rekapitulace stavby'!AN8</f>
        <v>27. 1. 2018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28</v>
      </c>
      <c r="E14" s="35"/>
      <c r="F14" s="35"/>
      <c r="G14" s="35"/>
      <c r="H14" s="35"/>
      <c r="I14" s="144" t="s">
        <v>29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30</v>
      </c>
      <c r="F15" s="35"/>
      <c r="G15" s="35"/>
      <c r="H15" s="35"/>
      <c r="I15" s="144" t="s">
        <v>31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32</v>
      </c>
      <c r="E17" s="35"/>
      <c r="F17" s="35"/>
      <c r="G17" s="35"/>
      <c r="H17" s="35"/>
      <c r="I17" s="144" t="s">
        <v>29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31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34</v>
      </c>
      <c r="E20" s="35"/>
      <c r="F20" s="35"/>
      <c r="G20" s="35"/>
      <c r="H20" s="35"/>
      <c r="I20" s="144" t="s">
        <v>29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35</v>
      </c>
      <c r="F21" s="35"/>
      <c r="G21" s="35"/>
      <c r="H21" s="35"/>
      <c r="I21" s="144" t="s">
        <v>31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36</v>
      </c>
      <c r="E23" s="35"/>
      <c r="F23" s="35"/>
      <c r="G23" s="35"/>
      <c r="H23" s="35"/>
      <c r="I23" s="144" t="s">
        <v>29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31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39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40</v>
      </c>
      <c r="E30" s="35"/>
      <c r="F30" s="35"/>
      <c r="G30" s="35"/>
      <c r="H30" s="35"/>
      <c r="I30" s="141"/>
      <c r="J30" s="154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42</v>
      </c>
      <c r="G32" s="35"/>
      <c r="H32" s="35"/>
      <c r="I32" s="156" t="s">
        <v>41</v>
      </c>
      <c r="J32" s="155" t="s">
        <v>43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44</v>
      </c>
      <c r="E33" s="139" t="s">
        <v>45</v>
      </c>
      <c r="F33" s="158">
        <f>ROUND((SUM(BE121:BE157)),  2)</f>
        <v>0</v>
      </c>
      <c r="G33" s="35"/>
      <c r="H33" s="35"/>
      <c r="I33" s="159">
        <v>0.20999999999999999</v>
      </c>
      <c r="J33" s="158">
        <f>ROUND(((SUM(BE121:BE157))*I33),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46</v>
      </c>
      <c r="F34" s="158">
        <f>ROUND((SUM(BF121:BF157)),  2)</f>
        <v>0</v>
      </c>
      <c r="G34" s="35"/>
      <c r="H34" s="35"/>
      <c r="I34" s="159">
        <v>0.14999999999999999</v>
      </c>
      <c r="J34" s="158">
        <f>ROUND(((SUM(BF121:BF157))*I34),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47</v>
      </c>
      <c r="F35" s="158">
        <f>ROUND((SUM(BG121:BG157)),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48</v>
      </c>
      <c r="F36" s="158">
        <f>ROUND((SUM(BH121:BH157)),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49</v>
      </c>
      <c r="F37" s="158">
        <f>ROUND((SUM(BI121:BI157)),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 xml:space="preserve">POLYFUNKČNÍ OBJEKT POŠTA 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>D14a - POLYFUNKČNÍ OBJEKT POŠTA HNĚVOTÍN_x000d__x000a_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>p.č.24/1, k.ú. Hněvotín, obec Hněvotín</v>
      </c>
      <c r="G89" s="37"/>
      <c r="H89" s="37"/>
      <c r="I89" s="144" t="s">
        <v>24</v>
      </c>
      <c r="J89" s="76" t="str">
        <f>IF(J12="","",J12)</f>
        <v>27. 1. 2018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7"/>
      <c r="E91" s="37"/>
      <c r="F91" s="24" t="str">
        <f>E15</f>
        <v>Obec Hněvotín, č.p. 47, 783 47 Hněvotín</v>
      </c>
      <c r="G91" s="37"/>
      <c r="H91" s="37"/>
      <c r="I91" s="144" t="s">
        <v>34</v>
      </c>
      <c r="J91" s="33" t="str">
        <f>E21</f>
        <v>Rostislav Kolda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32</v>
      </c>
      <c r="D92" s="37"/>
      <c r="E92" s="37"/>
      <c r="F92" s="24" t="str">
        <f>IF(E18="","",E18)</f>
        <v>Vyplň údaj</v>
      </c>
      <c r="G92" s="37"/>
      <c r="H92" s="37"/>
      <c r="I92" s="144" t="s">
        <v>36</v>
      </c>
      <c r="J92" s="33" t="str">
        <f>E24</f>
        <v>Rostislav Kolda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96</v>
      </c>
      <c r="D94" s="186"/>
      <c r="E94" s="186"/>
      <c r="F94" s="186"/>
      <c r="G94" s="186"/>
      <c r="H94" s="186"/>
      <c r="I94" s="187"/>
      <c r="J94" s="188" t="s">
        <v>97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98</v>
      </c>
      <c r="D96" s="37"/>
      <c r="E96" s="37"/>
      <c r="F96" s="37"/>
      <c r="G96" s="37"/>
      <c r="H96" s="37"/>
      <c r="I96" s="141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90"/>
      <c r="C97" s="191"/>
      <c r="D97" s="192" t="s">
        <v>100</v>
      </c>
      <c r="E97" s="193"/>
      <c r="F97" s="193"/>
      <c r="G97" s="193"/>
      <c r="H97" s="193"/>
      <c r="I97" s="194"/>
      <c r="J97" s="195">
        <f>J122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101</v>
      </c>
      <c r="E98" s="200"/>
      <c r="F98" s="200"/>
      <c r="G98" s="200"/>
      <c r="H98" s="200"/>
      <c r="I98" s="201"/>
      <c r="J98" s="202">
        <f>J123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102</v>
      </c>
      <c r="E99" s="200"/>
      <c r="F99" s="200"/>
      <c r="G99" s="200"/>
      <c r="H99" s="200"/>
      <c r="I99" s="201"/>
      <c r="J99" s="202">
        <f>J129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103</v>
      </c>
      <c r="E100" s="200"/>
      <c r="F100" s="200"/>
      <c r="G100" s="200"/>
      <c r="H100" s="200"/>
      <c r="I100" s="201"/>
      <c r="J100" s="202">
        <f>J135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104</v>
      </c>
      <c r="E101" s="200"/>
      <c r="F101" s="200"/>
      <c r="G101" s="200"/>
      <c r="H101" s="200"/>
      <c r="I101" s="201"/>
      <c r="J101" s="202">
        <f>J143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41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80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83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4" t="str">
        <f>E7</f>
        <v xml:space="preserve">POLYFUNKČNÍ OBJEKT POŠTA </v>
      </c>
      <c r="F111" s="29"/>
      <c r="G111" s="29"/>
      <c r="H111" s="29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93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7" customHeight="1">
      <c r="A113" s="35"/>
      <c r="B113" s="36"/>
      <c r="C113" s="37"/>
      <c r="D113" s="37"/>
      <c r="E113" s="73" t="str">
        <f>E9</f>
        <v>D14a - POLYFUNKČNÍ OBJEKT POŠTA HNĚVOTÍN_x000d__x000a_</v>
      </c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22</v>
      </c>
      <c r="D115" s="37"/>
      <c r="E115" s="37"/>
      <c r="F115" s="24" t="str">
        <f>F12</f>
        <v>p.č.24/1, k.ú. Hněvotín, obec Hněvotín</v>
      </c>
      <c r="G115" s="37"/>
      <c r="H115" s="37"/>
      <c r="I115" s="144" t="s">
        <v>24</v>
      </c>
      <c r="J115" s="76" t="str">
        <f>IF(J12="","",J12)</f>
        <v>27. 1. 2018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E15</f>
        <v>Obec Hněvotín, č.p. 47, 783 47 Hněvotín</v>
      </c>
      <c r="G117" s="37"/>
      <c r="H117" s="37"/>
      <c r="I117" s="144" t="s">
        <v>34</v>
      </c>
      <c r="J117" s="33" t="str">
        <f>E21</f>
        <v>Rostislav Kolda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32</v>
      </c>
      <c r="D118" s="37"/>
      <c r="E118" s="37"/>
      <c r="F118" s="24" t="str">
        <f>IF(E18="","",E18)</f>
        <v>Vyplň údaj</v>
      </c>
      <c r="G118" s="37"/>
      <c r="H118" s="37"/>
      <c r="I118" s="144" t="s">
        <v>36</v>
      </c>
      <c r="J118" s="33" t="str">
        <f>E24</f>
        <v>Rostislav Kolda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04"/>
      <c r="B120" s="205"/>
      <c r="C120" s="206" t="s">
        <v>106</v>
      </c>
      <c r="D120" s="207" t="s">
        <v>65</v>
      </c>
      <c r="E120" s="207" t="s">
        <v>61</v>
      </c>
      <c r="F120" s="207" t="s">
        <v>62</v>
      </c>
      <c r="G120" s="207" t="s">
        <v>107</v>
      </c>
      <c r="H120" s="207" t="s">
        <v>108</v>
      </c>
      <c r="I120" s="208" t="s">
        <v>109</v>
      </c>
      <c r="J120" s="207" t="s">
        <v>97</v>
      </c>
      <c r="K120" s="209" t="s">
        <v>110</v>
      </c>
      <c r="L120" s="210"/>
      <c r="M120" s="97" t="s">
        <v>1</v>
      </c>
      <c r="N120" s="98" t="s">
        <v>44</v>
      </c>
      <c r="O120" s="98" t="s">
        <v>111</v>
      </c>
      <c r="P120" s="98" t="s">
        <v>112</v>
      </c>
      <c r="Q120" s="98" t="s">
        <v>113</v>
      </c>
      <c r="R120" s="98" t="s">
        <v>114</v>
      </c>
      <c r="S120" s="98" t="s">
        <v>115</v>
      </c>
      <c r="T120" s="99" t="s">
        <v>116</v>
      </c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</row>
    <row r="121" s="2" customFormat="1" ht="22.8" customHeight="1">
      <c r="A121" s="35"/>
      <c r="B121" s="36"/>
      <c r="C121" s="104" t="s">
        <v>117</v>
      </c>
      <c r="D121" s="37"/>
      <c r="E121" s="37"/>
      <c r="F121" s="37"/>
      <c r="G121" s="37"/>
      <c r="H121" s="37"/>
      <c r="I121" s="141"/>
      <c r="J121" s="211">
        <f>BK121</f>
        <v>0</v>
      </c>
      <c r="K121" s="37"/>
      <c r="L121" s="41"/>
      <c r="M121" s="100"/>
      <c r="N121" s="212"/>
      <c r="O121" s="101"/>
      <c r="P121" s="213">
        <f>P122</f>
        <v>0</v>
      </c>
      <c r="Q121" s="101"/>
      <c r="R121" s="213">
        <f>R122</f>
        <v>0.93177999999999994</v>
      </c>
      <c r="S121" s="101"/>
      <c r="T121" s="214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79</v>
      </c>
      <c r="AU121" s="14" t="s">
        <v>99</v>
      </c>
      <c r="BK121" s="215">
        <f>BK122</f>
        <v>0</v>
      </c>
    </row>
    <row r="122" s="12" customFormat="1" ht="25.92" customHeight="1">
      <c r="A122" s="12"/>
      <c r="B122" s="216"/>
      <c r="C122" s="217"/>
      <c r="D122" s="218" t="s">
        <v>79</v>
      </c>
      <c r="E122" s="219" t="s">
        <v>118</v>
      </c>
      <c r="F122" s="219" t="s">
        <v>118</v>
      </c>
      <c r="G122" s="217"/>
      <c r="H122" s="217"/>
      <c r="I122" s="220"/>
      <c r="J122" s="221">
        <f>BK122</f>
        <v>0</v>
      </c>
      <c r="K122" s="217"/>
      <c r="L122" s="222"/>
      <c r="M122" s="223"/>
      <c r="N122" s="224"/>
      <c r="O122" s="224"/>
      <c r="P122" s="225">
        <f>P123+P129+P135+P143</f>
        <v>0</v>
      </c>
      <c r="Q122" s="224"/>
      <c r="R122" s="225">
        <f>R123+R129+R135+R143</f>
        <v>0.93177999999999994</v>
      </c>
      <c r="S122" s="224"/>
      <c r="T122" s="226">
        <f>T123+T129+T135+T143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7" t="s">
        <v>80</v>
      </c>
      <c r="AT122" s="228" t="s">
        <v>79</v>
      </c>
      <c r="AU122" s="228" t="s">
        <v>80</v>
      </c>
      <c r="AY122" s="227" t="s">
        <v>119</v>
      </c>
      <c r="BK122" s="229">
        <f>BK123+BK129+BK135+BK143</f>
        <v>0</v>
      </c>
    </row>
    <row r="123" s="12" customFormat="1" ht="22.8" customHeight="1">
      <c r="A123" s="12"/>
      <c r="B123" s="216"/>
      <c r="C123" s="217"/>
      <c r="D123" s="218" t="s">
        <v>79</v>
      </c>
      <c r="E123" s="230" t="s">
        <v>120</v>
      </c>
      <c r="F123" s="230" t="s">
        <v>121</v>
      </c>
      <c r="G123" s="217"/>
      <c r="H123" s="217"/>
      <c r="I123" s="220"/>
      <c r="J123" s="231">
        <f>BK123</f>
        <v>0</v>
      </c>
      <c r="K123" s="217"/>
      <c r="L123" s="222"/>
      <c r="M123" s="223"/>
      <c r="N123" s="224"/>
      <c r="O123" s="224"/>
      <c r="P123" s="225">
        <f>SUM(P124:P128)</f>
        <v>0</v>
      </c>
      <c r="Q123" s="224"/>
      <c r="R123" s="225">
        <f>SUM(R124:R128)</f>
        <v>0</v>
      </c>
      <c r="S123" s="224"/>
      <c r="T123" s="226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7" t="s">
        <v>80</v>
      </c>
      <c r="AT123" s="228" t="s">
        <v>79</v>
      </c>
      <c r="AU123" s="228" t="s">
        <v>21</v>
      </c>
      <c r="AY123" s="227" t="s">
        <v>119</v>
      </c>
      <c r="BK123" s="229">
        <f>SUM(BK124:BK128)</f>
        <v>0</v>
      </c>
    </row>
    <row r="124" s="2" customFormat="1" ht="24" customHeight="1">
      <c r="A124" s="35"/>
      <c r="B124" s="36"/>
      <c r="C124" s="232" t="s">
        <v>80</v>
      </c>
      <c r="D124" s="232" t="s">
        <v>122</v>
      </c>
      <c r="E124" s="233" t="s">
        <v>123</v>
      </c>
      <c r="F124" s="234" t="s">
        <v>124</v>
      </c>
      <c r="G124" s="235" t="s">
        <v>125</v>
      </c>
      <c r="H124" s="236">
        <v>205</v>
      </c>
      <c r="I124" s="237"/>
      <c r="J124" s="238">
        <f>ROUND(I124*H124,2)</f>
        <v>0</v>
      </c>
      <c r="K124" s="234" t="s">
        <v>1</v>
      </c>
      <c r="L124" s="239"/>
      <c r="M124" s="240" t="s">
        <v>1</v>
      </c>
      <c r="N124" s="241" t="s">
        <v>45</v>
      </c>
      <c r="O124" s="88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4" t="s">
        <v>126</v>
      </c>
      <c r="AT124" s="244" t="s">
        <v>122</v>
      </c>
      <c r="AU124" s="244" t="s">
        <v>89</v>
      </c>
      <c r="AY124" s="14" t="s">
        <v>119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4" t="s">
        <v>21</v>
      </c>
      <c r="BK124" s="245">
        <f>ROUND(I124*H124,2)</f>
        <v>0</v>
      </c>
      <c r="BL124" s="14" t="s">
        <v>127</v>
      </c>
      <c r="BM124" s="244" t="s">
        <v>128</v>
      </c>
    </row>
    <row r="125" s="2" customFormat="1" ht="24" customHeight="1">
      <c r="A125" s="35"/>
      <c r="B125" s="36"/>
      <c r="C125" s="232" t="s">
        <v>80</v>
      </c>
      <c r="D125" s="232" t="s">
        <v>122</v>
      </c>
      <c r="E125" s="233" t="s">
        <v>129</v>
      </c>
      <c r="F125" s="234" t="s">
        <v>130</v>
      </c>
      <c r="G125" s="235" t="s">
        <v>125</v>
      </c>
      <c r="H125" s="236">
        <v>172</v>
      </c>
      <c r="I125" s="237"/>
      <c r="J125" s="238">
        <f>ROUND(I125*H125,2)</f>
        <v>0</v>
      </c>
      <c r="K125" s="234" t="s">
        <v>1</v>
      </c>
      <c r="L125" s="239"/>
      <c r="M125" s="240" t="s">
        <v>1</v>
      </c>
      <c r="N125" s="241" t="s">
        <v>45</v>
      </c>
      <c r="O125" s="88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4" t="s">
        <v>126</v>
      </c>
      <c r="AT125" s="244" t="s">
        <v>122</v>
      </c>
      <c r="AU125" s="244" t="s">
        <v>89</v>
      </c>
      <c r="AY125" s="14" t="s">
        <v>119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14" t="s">
        <v>21</v>
      </c>
      <c r="BK125" s="245">
        <f>ROUND(I125*H125,2)</f>
        <v>0</v>
      </c>
      <c r="BL125" s="14" t="s">
        <v>127</v>
      </c>
      <c r="BM125" s="244" t="s">
        <v>131</v>
      </c>
    </row>
    <row r="126" s="2" customFormat="1" ht="24" customHeight="1">
      <c r="A126" s="35"/>
      <c r="B126" s="36"/>
      <c r="C126" s="246" t="s">
        <v>80</v>
      </c>
      <c r="D126" s="246" t="s">
        <v>132</v>
      </c>
      <c r="E126" s="247" t="s">
        <v>133</v>
      </c>
      <c r="F126" s="248" t="s">
        <v>134</v>
      </c>
      <c r="G126" s="249" t="s">
        <v>125</v>
      </c>
      <c r="H126" s="250">
        <v>377</v>
      </c>
      <c r="I126" s="251"/>
      <c r="J126" s="252">
        <f>ROUND(I126*H126,2)</f>
        <v>0</v>
      </c>
      <c r="K126" s="248" t="s">
        <v>1</v>
      </c>
      <c r="L126" s="41"/>
      <c r="M126" s="253" t="s">
        <v>1</v>
      </c>
      <c r="N126" s="254" t="s">
        <v>45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127</v>
      </c>
      <c r="AT126" s="244" t="s">
        <v>132</v>
      </c>
      <c r="AU126" s="244" t="s">
        <v>89</v>
      </c>
      <c r="AY126" s="14" t="s">
        <v>119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4" t="s">
        <v>21</v>
      </c>
      <c r="BK126" s="245">
        <f>ROUND(I126*H126,2)</f>
        <v>0</v>
      </c>
      <c r="BL126" s="14" t="s">
        <v>127</v>
      </c>
      <c r="BM126" s="244" t="s">
        <v>135</v>
      </c>
    </row>
    <row r="127" s="2" customFormat="1" ht="24" customHeight="1">
      <c r="A127" s="35"/>
      <c r="B127" s="36"/>
      <c r="C127" s="246" t="s">
        <v>136</v>
      </c>
      <c r="D127" s="246" t="s">
        <v>132</v>
      </c>
      <c r="E127" s="247" t="s">
        <v>137</v>
      </c>
      <c r="F127" s="248" t="s">
        <v>138</v>
      </c>
      <c r="G127" s="249" t="s">
        <v>139</v>
      </c>
      <c r="H127" s="250">
        <v>0.089999999999999997</v>
      </c>
      <c r="I127" s="251"/>
      <c r="J127" s="252">
        <f>ROUND(I127*H127,2)</f>
        <v>0</v>
      </c>
      <c r="K127" s="248" t="s">
        <v>1</v>
      </c>
      <c r="L127" s="41"/>
      <c r="M127" s="253" t="s">
        <v>1</v>
      </c>
      <c r="N127" s="254" t="s">
        <v>45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127</v>
      </c>
      <c r="AT127" s="244" t="s">
        <v>132</v>
      </c>
      <c r="AU127" s="244" t="s">
        <v>89</v>
      </c>
      <c r="AY127" s="14" t="s">
        <v>119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4" t="s">
        <v>21</v>
      </c>
      <c r="BK127" s="245">
        <f>ROUND(I127*H127,2)</f>
        <v>0</v>
      </c>
      <c r="BL127" s="14" t="s">
        <v>127</v>
      </c>
      <c r="BM127" s="244" t="s">
        <v>136</v>
      </c>
    </row>
    <row r="128" s="2" customFormat="1" ht="24" customHeight="1">
      <c r="A128" s="35"/>
      <c r="B128" s="36"/>
      <c r="C128" s="246" t="s">
        <v>140</v>
      </c>
      <c r="D128" s="246" t="s">
        <v>132</v>
      </c>
      <c r="E128" s="247" t="s">
        <v>141</v>
      </c>
      <c r="F128" s="248" t="s">
        <v>142</v>
      </c>
      <c r="G128" s="249" t="s">
        <v>139</v>
      </c>
      <c r="H128" s="250">
        <v>0.089999999999999997</v>
      </c>
      <c r="I128" s="251"/>
      <c r="J128" s="252">
        <f>ROUND(I128*H128,2)</f>
        <v>0</v>
      </c>
      <c r="K128" s="248" t="s">
        <v>1</v>
      </c>
      <c r="L128" s="41"/>
      <c r="M128" s="253" t="s">
        <v>1</v>
      </c>
      <c r="N128" s="254" t="s">
        <v>45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127</v>
      </c>
      <c r="AT128" s="244" t="s">
        <v>132</v>
      </c>
      <c r="AU128" s="244" t="s">
        <v>89</v>
      </c>
      <c r="AY128" s="14" t="s">
        <v>119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4" t="s">
        <v>21</v>
      </c>
      <c r="BK128" s="245">
        <f>ROUND(I128*H128,2)</f>
        <v>0</v>
      </c>
      <c r="BL128" s="14" t="s">
        <v>127</v>
      </c>
      <c r="BM128" s="244" t="s">
        <v>140</v>
      </c>
    </row>
    <row r="129" s="12" customFormat="1" ht="22.8" customHeight="1">
      <c r="A129" s="12"/>
      <c r="B129" s="216"/>
      <c r="C129" s="217"/>
      <c r="D129" s="218" t="s">
        <v>79</v>
      </c>
      <c r="E129" s="230" t="s">
        <v>143</v>
      </c>
      <c r="F129" s="230" t="s">
        <v>144</v>
      </c>
      <c r="G129" s="217"/>
      <c r="H129" s="217"/>
      <c r="I129" s="220"/>
      <c r="J129" s="231">
        <f>BK129</f>
        <v>0</v>
      </c>
      <c r="K129" s="217"/>
      <c r="L129" s="222"/>
      <c r="M129" s="223"/>
      <c r="N129" s="224"/>
      <c r="O129" s="224"/>
      <c r="P129" s="225">
        <f>SUM(P130:P134)</f>
        <v>0</v>
      </c>
      <c r="Q129" s="224"/>
      <c r="R129" s="225">
        <f>SUM(R130:R134)</f>
        <v>0.16668</v>
      </c>
      <c r="S129" s="224"/>
      <c r="T129" s="226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80</v>
      </c>
      <c r="AT129" s="228" t="s">
        <v>79</v>
      </c>
      <c r="AU129" s="228" t="s">
        <v>21</v>
      </c>
      <c r="AY129" s="227" t="s">
        <v>119</v>
      </c>
      <c r="BK129" s="229">
        <f>SUM(BK130:BK134)</f>
        <v>0</v>
      </c>
    </row>
    <row r="130" s="2" customFormat="1" ht="24" customHeight="1">
      <c r="A130" s="35"/>
      <c r="B130" s="36"/>
      <c r="C130" s="246" t="s">
        <v>80</v>
      </c>
      <c r="D130" s="246" t="s">
        <v>132</v>
      </c>
      <c r="E130" s="247" t="s">
        <v>145</v>
      </c>
      <c r="F130" s="248" t="s">
        <v>146</v>
      </c>
      <c r="G130" s="249" t="s">
        <v>125</v>
      </c>
      <c r="H130" s="250">
        <v>205</v>
      </c>
      <c r="I130" s="251"/>
      <c r="J130" s="252">
        <f>ROUND(I130*H130,2)</f>
        <v>0</v>
      </c>
      <c r="K130" s="248" t="s">
        <v>1</v>
      </c>
      <c r="L130" s="41"/>
      <c r="M130" s="253" t="s">
        <v>1</v>
      </c>
      <c r="N130" s="254" t="s">
        <v>45</v>
      </c>
      <c r="O130" s="88"/>
      <c r="P130" s="242">
        <f>O130*H130</f>
        <v>0</v>
      </c>
      <c r="Q130" s="242">
        <v>0.00036000000000000002</v>
      </c>
      <c r="R130" s="242">
        <f>Q130*H130</f>
        <v>0.073800000000000004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127</v>
      </c>
      <c r="AT130" s="244" t="s">
        <v>132</v>
      </c>
      <c r="AU130" s="244" t="s">
        <v>89</v>
      </c>
      <c r="AY130" s="14" t="s">
        <v>119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4" t="s">
        <v>21</v>
      </c>
      <c r="BK130" s="245">
        <f>ROUND(I130*H130,2)</f>
        <v>0</v>
      </c>
      <c r="BL130" s="14" t="s">
        <v>127</v>
      </c>
      <c r="BM130" s="244" t="s">
        <v>147</v>
      </c>
    </row>
    <row r="131" s="2" customFormat="1" ht="24" customHeight="1">
      <c r="A131" s="35"/>
      <c r="B131" s="36"/>
      <c r="C131" s="246" t="s">
        <v>80</v>
      </c>
      <c r="D131" s="246" t="s">
        <v>132</v>
      </c>
      <c r="E131" s="247" t="s">
        <v>148</v>
      </c>
      <c r="F131" s="248" t="s">
        <v>149</v>
      </c>
      <c r="G131" s="249" t="s">
        <v>125</v>
      </c>
      <c r="H131" s="250">
        <v>172</v>
      </c>
      <c r="I131" s="251"/>
      <c r="J131" s="252">
        <f>ROUND(I131*H131,2)</f>
        <v>0</v>
      </c>
      <c r="K131" s="248" t="s">
        <v>1</v>
      </c>
      <c r="L131" s="41"/>
      <c r="M131" s="253" t="s">
        <v>1</v>
      </c>
      <c r="N131" s="254" t="s">
        <v>45</v>
      </c>
      <c r="O131" s="88"/>
      <c r="P131" s="242">
        <f>O131*H131</f>
        <v>0</v>
      </c>
      <c r="Q131" s="242">
        <v>0.00054000000000000001</v>
      </c>
      <c r="R131" s="242">
        <f>Q131*H131</f>
        <v>0.092880000000000004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127</v>
      </c>
      <c r="AT131" s="244" t="s">
        <v>132</v>
      </c>
      <c r="AU131" s="244" t="s">
        <v>89</v>
      </c>
      <c r="AY131" s="14" t="s">
        <v>119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4" t="s">
        <v>21</v>
      </c>
      <c r="BK131" s="245">
        <f>ROUND(I131*H131,2)</f>
        <v>0</v>
      </c>
      <c r="BL131" s="14" t="s">
        <v>127</v>
      </c>
      <c r="BM131" s="244" t="s">
        <v>150</v>
      </c>
    </row>
    <row r="132" s="2" customFormat="1" ht="16.5" customHeight="1">
      <c r="A132" s="35"/>
      <c r="B132" s="36"/>
      <c r="C132" s="246" t="s">
        <v>80</v>
      </c>
      <c r="D132" s="246" t="s">
        <v>132</v>
      </c>
      <c r="E132" s="247" t="s">
        <v>151</v>
      </c>
      <c r="F132" s="248" t="s">
        <v>152</v>
      </c>
      <c r="G132" s="249" t="s">
        <v>125</v>
      </c>
      <c r="H132" s="250">
        <v>377</v>
      </c>
      <c r="I132" s="251"/>
      <c r="J132" s="252">
        <f>ROUND(I132*H132,2)</f>
        <v>0</v>
      </c>
      <c r="K132" s="248" t="s">
        <v>1</v>
      </c>
      <c r="L132" s="41"/>
      <c r="M132" s="253" t="s">
        <v>1</v>
      </c>
      <c r="N132" s="254" t="s">
        <v>45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127</v>
      </c>
      <c r="AT132" s="244" t="s">
        <v>132</v>
      </c>
      <c r="AU132" s="244" t="s">
        <v>89</v>
      </c>
      <c r="AY132" s="14" t="s">
        <v>119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4" t="s">
        <v>21</v>
      </c>
      <c r="BK132" s="245">
        <f>ROUND(I132*H132,2)</f>
        <v>0</v>
      </c>
      <c r="BL132" s="14" t="s">
        <v>127</v>
      </c>
      <c r="BM132" s="244" t="s">
        <v>153</v>
      </c>
    </row>
    <row r="133" s="2" customFormat="1" ht="24" customHeight="1">
      <c r="A133" s="35"/>
      <c r="B133" s="36"/>
      <c r="C133" s="246" t="s">
        <v>154</v>
      </c>
      <c r="D133" s="246" t="s">
        <v>132</v>
      </c>
      <c r="E133" s="247" t="s">
        <v>155</v>
      </c>
      <c r="F133" s="248" t="s">
        <v>156</v>
      </c>
      <c r="G133" s="249" t="s">
        <v>139</v>
      </c>
      <c r="H133" s="250">
        <v>0.17000000000000001</v>
      </c>
      <c r="I133" s="251"/>
      <c r="J133" s="252">
        <f>ROUND(I133*H133,2)</f>
        <v>0</v>
      </c>
      <c r="K133" s="248" t="s">
        <v>1</v>
      </c>
      <c r="L133" s="41"/>
      <c r="M133" s="253" t="s">
        <v>1</v>
      </c>
      <c r="N133" s="254" t="s">
        <v>45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127</v>
      </c>
      <c r="AT133" s="244" t="s">
        <v>132</v>
      </c>
      <c r="AU133" s="244" t="s">
        <v>89</v>
      </c>
      <c r="AY133" s="14" t="s">
        <v>119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4" t="s">
        <v>21</v>
      </c>
      <c r="BK133" s="245">
        <f>ROUND(I133*H133,2)</f>
        <v>0</v>
      </c>
      <c r="BL133" s="14" t="s">
        <v>127</v>
      </c>
      <c r="BM133" s="244" t="s">
        <v>154</v>
      </c>
    </row>
    <row r="134" s="2" customFormat="1" ht="24" customHeight="1">
      <c r="A134" s="35"/>
      <c r="B134" s="36"/>
      <c r="C134" s="246" t="s">
        <v>157</v>
      </c>
      <c r="D134" s="246" t="s">
        <v>132</v>
      </c>
      <c r="E134" s="247" t="s">
        <v>158</v>
      </c>
      <c r="F134" s="248" t="s">
        <v>159</v>
      </c>
      <c r="G134" s="249" t="s">
        <v>139</v>
      </c>
      <c r="H134" s="250">
        <v>0.17000000000000001</v>
      </c>
      <c r="I134" s="251"/>
      <c r="J134" s="252">
        <f>ROUND(I134*H134,2)</f>
        <v>0</v>
      </c>
      <c r="K134" s="248" t="s">
        <v>1</v>
      </c>
      <c r="L134" s="41"/>
      <c r="M134" s="253" t="s">
        <v>1</v>
      </c>
      <c r="N134" s="254" t="s">
        <v>45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127</v>
      </c>
      <c r="AT134" s="244" t="s">
        <v>132</v>
      </c>
      <c r="AU134" s="244" t="s">
        <v>89</v>
      </c>
      <c r="AY134" s="14" t="s">
        <v>119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21</v>
      </c>
      <c r="BK134" s="245">
        <f>ROUND(I134*H134,2)</f>
        <v>0</v>
      </c>
      <c r="BL134" s="14" t="s">
        <v>127</v>
      </c>
      <c r="BM134" s="244" t="s">
        <v>157</v>
      </c>
    </row>
    <row r="135" s="12" customFormat="1" ht="22.8" customHeight="1">
      <c r="A135" s="12"/>
      <c r="B135" s="216"/>
      <c r="C135" s="217"/>
      <c r="D135" s="218" t="s">
        <v>79</v>
      </c>
      <c r="E135" s="230" t="s">
        <v>160</v>
      </c>
      <c r="F135" s="230" t="s">
        <v>161</v>
      </c>
      <c r="G135" s="217"/>
      <c r="H135" s="217"/>
      <c r="I135" s="220"/>
      <c r="J135" s="231">
        <f>BK135</f>
        <v>0</v>
      </c>
      <c r="K135" s="217"/>
      <c r="L135" s="222"/>
      <c r="M135" s="223"/>
      <c r="N135" s="224"/>
      <c r="O135" s="224"/>
      <c r="P135" s="225">
        <f>SUM(P136:P142)</f>
        <v>0</v>
      </c>
      <c r="Q135" s="224"/>
      <c r="R135" s="225">
        <f>SUM(R136:R142)</f>
        <v>0.0026400000000000004</v>
      </c>
      <c r="S135" s="224"/>
      <c r="T135" s="226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7" t="s">
        <v>80</v>
      </c>
      <c r="AT135" s="228" t="s">
        <v>79</v>
      </c>
      <c r="AU135" s="228" t="s">
        <v>21</v>
      </c>
      <c r="AY135" s="227" t="s">
        <v>119</v>
      </c>
      <c r="BK135" s="229">
        <f>SUM(BK136:BK142)</f>
        <v>0</v>
      </c>
    </row>
    <row r="136" s="2" customFormat="1" ht="16.5" customHeight="1">
      <c r="A136" s="35"/>
      <c r="B136" s="36"/>
      <c r="C136" s="246" t="s">
        <v>162</v>
      </c>
      <c r="D136" s="246" t="s">
        <v>132</v>
      </c>
      <c r="E136" s="247" t="s">
        <v>163</v>
      </c>
      <c r="F136" s="248" t="s">
        <v>164</v>
      </c>
      <c r="G136" s="249" t="s">
        <v>165</v>
      </c>
      <c r="H136" s="250">
        <v>33</v>
      </c>
      <c r="I136" s="251"/>
      <c r="J136" s="252">
        <f>ROUND(I136*H136,2)</f>
        <v>0</v>
      </c>
      <c r="K136" s="248" t="s">
        <v>1</v>
      </c>
      <c r="L136" s="41"/>
      <c r="M136" s="253" t="s">
        <v>1</v>
      </c>
      <c r="N136" s="254" t="s">
        <v>45</v>
      </c>
      <c r="O136" s="88"/>
      <c r="P136" s="242">
        <f>O136*H136</f>
        <v>0</v>
      </c>
      <c r="Q136" s="242">
        <v>8.0000000000000007E-05</v>
      </c>
      <c r="R136" s="242">
        <f>Q136*H136</f>
        <v>0.0026400000000000004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127</v>
      </c>
      <c r="AT136" s="244" t="s">
        <v>132</v>
      </c>
      <c r="AU136" s="244" t="s">
        <v>89</v>
      </c>
      <c r="AY136" s="14" t="s">
        <v>119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4" t="s">
        <v>21</v>
      </c>
      <c r="BK136" s="245">
        <f>ROUND(I136*H136,2)</f>
        <v>0</v>
      </c>
      <c r="BL136" s="14" t="s">
        <v>127</v>
      </c>
      <c r="BM136" s="244" t="s">
        <v>162</v>
      </c>
    </row>
    <row r="137" s="2" customFormat="1" ht="16.5" customHeight="1">
      <c r="A137" s="35"/>
      <c r="B137" s="36"/>
      <c r="C137" s="232" t="s">
        <v>80</v>
      </c>
      <c r="D137" s="232" t="s">
        <v>122</v>
      </c>
      <c r="E137" s="233" t="s">
        <v>166</v>
      </c>
      <c r="F137" s="234" t="s">
        <v>167</v>
      </c>
      <c r="G137" s="235" t="s">
        <v>168</v>
      </c>
      <c r="H137" s="236">
        <v>24</v>
      </c>
      <c r="I137" s="237"/>
      <c r="J137" s="238">
        <f>ROUND(I137*H137,2)</f>
        <v>0</v>
      </c>
      <c r="K137" s="234" t="s">
        <v>1</v>
      </c>
      <c r="L137" s="239"/>
      <c r="M137" s="240" t="s">
        <v>1</v>
      </c>
      <c r="N137" s="241" t="s">
        <v>45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126</v>
      </c>
      <c r="AT137" s="244" t="s">
        <v>122</v>
      </c>
      <c r="AU137" s="244" t="s">
        <v>89</v>
      </c>
      <c r="AY137" s="14" t="s">
        <v>119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21</v>
      </c>
      <c r="BK137" s="245">
        <f>ROUND(I137*H137,2)</f>
        <v>0</v>
      </c>
      <c r="BL137" s="14" t="s">
        <v>127</v>
      </c>
      <c r="BM137" s="244" t="s">
        <v>169</v>
      </c>
    </row>
    <row r="138" s="2" customFormat="1" ht="36" customHeight="1">
      <c r="A138" s="35"/>
      <c r="B138" s="36"/>
      <c r="C138" s="232" t="s">
        <v>80</v>
      </c>
      <c r="D138" s="232" t="s">
        <v>122</v>
      </c>
      <c r="E138" s="233" t="s">
        <v>170</v>
      </c>
      <c r="F138" s="234" t="s">
        <v>171</v>
      </c>
      <c r="G138" s="235" t="s">
        <v>168</v>
      </c>
      <c r="H138" s="236">
        <v>5</v>
      </c>
      <c r="I138" s="237"/>
      <c r="J138" s="238">
        <f>ROUND(I138*H138,2)</f>
        <v>0</v>
      </c>
      <c r="K138" s="234" t="s">
        <v>1</v>
      </c>
      <c r="L138" s="239"/>
      <c r="M138" s="240" t="s">
        <v>1</v>
      </c>
      <c r="N138" s="241" t="s">
        <v>45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126</v>
      </c>
      <c r="AT138" s="244" t="s">
        <v>122</v>
      </c>
      <c r="AU138" s="244" t="s">
        <v>89</v>
      </c>
      <c r="AY138" s="14" t="s">
        <v>119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4" t="s">
        <v>21</v>
      </c>
      <c r="BK138" s="245">
        <f>ROUND(I138*H138,2)</f>
        <v>0</v>
      </c>
      <c r="BL138" s="14" t="s">
        <v>127</v>
      </c>
      <c r="BM138" s="244" t="s">
        <v>172</v>
      </c>
    </row>
    <row r="139" s="2" customFormat="1" ht="24" customHeight="1">
      <c r="A139" s="35"/>
      <c r="B139" s="36"/>
      <c r="C139" s="232" t="s">
        <v>80</v>
      </c>
      <c r="D139" s="232" t="s">
        <v>122</v>
      </c>
      <c r="E139" s="233" t="s">
        <v>173</v>
      </c>
      <c r="F139" s="234" t="s">
        <v>174</v>
      </c>
      <c r="G139" s="235" t="s">
        <v>168</v>
      </c>
      <c r="H139" s="236">
        <v>19</v>
      </c>
      <c r="I139" s="237"/>
      <c r="J139" s="238">
        <f>ROUND(I139*H139,2)</f>
        <v>0</v>
      </c>
      <c r="K139" s="234" t="s">
        <v>1</v>
      </c>
      <c r="L139" s="239"/>
      <c r="M139" s="240" t="s">
        <v>1</v>
      </c>
      <c r="N139" s="241" t="s">
        <v>45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126</v>
      </c>
      <c r="AT139" s="244" t="s">
        <v>122</v>
      </c>
      <c r="AU139" s="244" t="s">
        <v>89</v>
      </c>
      <c r="AY139" s="14" t="s">
        <v>119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4" t="s">
        <v>21</v>
      </c>
      <c r="BK139" s="245">
        <f>ROUND(I139*H139,2)</f>
        <v>0</v>
      </c>
      <c r="BL139" s="14" t="s">
        <v>127</v>
      </c>
      <c r="BM139" s="244" t="s">
        <v>175</v>
      </c>
    </row>
    <row r="140" s="2" customFormat="1" ht="16.5" customHeight="1">
      <c r="A140" s="35"/>
      <c r="B140" s="36"/>
      <c r="C140" s="232" t="s">
        <v>80</v>
      </c>
      <c r="D140" s="232" t="s">
        <v>122</v>
      </c>
      <c r="E140" s="233" t="s">
        <v>176</v>
      </c>
      <c r="F140" s="234" t="s">
        <v>177</v>
      </c>
      <c r="G140" s="235" t="s">
        <v>168</v>
      </c>
      <c r="H140" s="236">
        <v>48</v>
      </c>
      <c r="I140" s="237"/>
      <c r="J140" s="238">
        <f>ROUND(I140*H140,2)</f>
        <v>0</v>
      </c>
      <c r="K140" s="234" t="s">
        <v>1</v>
      </c>
      <c r="L140" s="239"/>
      <c r="M140" s="240" t="s">
        <v>1</v>
      </c>
      <c r="N140" s="241" t="s">
        <v>45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126</v>
      </c>
      <c r="AT140" s="244" t="s">
        <v>122</v>
      </c>
      <c r="AU140" s="244" t="s">
        <v>89</v>
      </c>
      <c r="AY140" s="14" t="s">
        <v>119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4" t="s">
        <v>21</v>
      </c>
      <c r="BK140" s="245">
        <f>ROUND(I140*H140,2)</f>
        <v>0</v>
      </c>
      <c r="BL140" s="14" t="s">
        <v>127</v>
      </c>
      <c r="BM140" s="244" t="s">
        <v>178</v>
      </c>
    </row>
    <row r="141" s="2" customFormat="1" ht="24" customHeight="1">
      <c r="A141" s="35"/>
      <c r="B141" s="36"/>
      <c r="C141" s="246" t="s">
        <v>179</v>
      </c>
      <c r="D141" s="246" t="s">
        <v>132</v>
      </c>
      <c r="E141" s="247" t="s">
        <v>180</v>
      </c>
      <c r="F141" s="248" t="s">
        <v>181</v>
      </c>
      <c r="G141" s="249" t="s">
        <v>139</v>
      </c>
      <c r="H141" s="250">
        <v>0.0030000000000000001</v>
      </c>
      <c r="I141" s="251"/>
      <c r="J141" s="252">
        <f>ROUND(I141*H141,2)</f>
        <v>0</v>
      </c>
      <c r="K141" s="248" t="s">
        <v>1</v>
      </c>
      <c r="L141" s="41"/>
      <c r="M141" s="253" t="s">
        <v>1</v>
      </c>
      <c r="N141" s="254" t="s">
        <v>45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127</v>
      </c>
      <c r="AT141" s="244" t="s">
        <v>132</v>
      </c>
      <c r="AU141" s="244" t="s">
        <v>89</v>
      </c>
      <c r="AY141" s="14" t="s">
        <v>119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4" t="s">
        <v>21</v>
      </c>
      <c r="BK141" s="245">
        <f>ROUND(I141*H141,2)</f>
        <v>0</v>
      </c>
      <c r="BL141" s="14" t="s">
        <v>127</v>
      </c>
      <c r="BM141" s="244" t="s">
        <v>179</v>
      </c>
    </row>
    <row r="142" s="2" customFormat="1" ht="24" customHeight="1">
      <c r="A142" s="35"/>
      <c r="B142" s="36"/>
      <c r="C142" s="246" t="s">
        <v>182</v>
      </c>
      <c r="D142" s="246" t="s">
        <v>132</v>
      </c>
      <c r="E142" s="247" t="s">
        <v>183</v>
      </c>
      <c r="F142" s="248" t="s">
        <v>184</v>
      </c>
      <c r="G142" s="249" t="s">
        <v>139</v>
      </c>
      <c r="H142" s="250">
        <v>0.0030000000000000001</v>
      </c>
      <c r="I142" s="251"/>
      <c r="J142" s="252">
        <f>ROUND(I142*H142,2)</f>
        <v>0</v>
      </c>
      <c r="K142" s="248" t="s">
        <v>1</v>
      </c>
      <c r="L142" s="41"/>
      <c r="M142" s="253" t="s">
        <v>1</v>
      </c>
      <c r="N142" s="254" t="s">
        <v>45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127</v>
      </c>
      <c r="AT142" s="244" t="s">
        <v>132</v>
      </c>
      <c r="AU142" s="244" t="s">
        <v>89</v>
      </c>
      <c r="AY142" s="14" t="s">
        <v>119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4" t="s">
        <v>21</v>
      </c>
      <c r="BK142" s="245">
        <f>ROUND(I142*H142,2)</f>
        <v>0</v>
      </c>
      <c r="BL142" s="14" t="s">
        <v>127</v>
      </c>
      <c r="BM142" s="244" t="s">
        <v>182</v>
      </c>
    </row>
    <row r="143" s="12" customFormat="1" ht="22.8" customHeight="1">
      <c r="A143" s="12"/>
      <c r="B143" s="216"/>
      <c r="C143" s="217"/>
      <c r="D143" s="218" t="s">
        <v>79</v>
      </c>
      <c r="E143" s="230" t="s">
        <v>185</v>
      </c>
      <c r="F143" s="230" t="s">
        <v>186</v>
      </c>
      <c r="G143" s="217"/>
      <c r="H143" s="217"/>
      <c r="I143" s="220"/>
      <c r="J143" s="231">
        <f>BK143</f>
        <v>0</v>
      </c>
      <c r="K143" s="217"/>
      <c r="L143" s="222"/>
      <c r="M143" s="223"/>
      <c r="N143" s="224"/>
      <c r="O143" s="224"/>
      <c r="P143" s="225">
        <f>SUM(P144:P157)</f>
        <v>0</v>
      </c>
      <c r="Q143" s="224"/>
      <c r="R143" s="225">
        <f>SUM(R144:R157)</f>
        <v>0.76245999999999992</v>
      </c>
      <c r="S143" s="224"/>
      <c r="T143" s="226">
        <f>SUM(T144:T157)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7" t="s">
        <v>80</v>
      </c>
      <c r="AT143" s="228" t="s">
        <v>79</v>
      </c>
      <c r="AU143" s="228" t="s">
        <v>21</v>
      </c>
      <c r="AY143" s="227" t="s">
        <v>119</v>
      </c>
      <c r="BK143" s="229">
        <f>SUM(BK144:BK157)</f>
        <v>0</v>
      </c>
    </row>
    <row r="144" s="2" customFormat="1" ht="24" customHeight="1">
      <c r="A144" s="35"/>
      <c r="B144" s="36"/>
      <c r="C144" s="246" t="s">
        <v>80</v>
      </c>
      <c r="D144" s="246" t="s">
        <v>132</v>
      </c>
      <c r="E144" s="247" t="s">
        <v>187</v>
      </c>
      <c r="F144" s="248" t="s">
        <v>188</v>
      </c>
      <c r="G144" s="249" t="s">
        <v>165</v>
      </c>
      <c r="H144" s="250">
        <v>24</v>
      </c>
      <c r="I144" s="251"/>
      <c r="J144" s="252">
        <f>ROUND(I144*H144,2)</f>
        <v>0</v>
      </c>
      <c r="K144" s="248" t="s">
        <v>1</v>
      </c>
      <c r="L144" s="41"/>
      <c r="M144" s="253" t="s">
        <v>1</v>
      </c>
      <c r="N144" s="254" t="s">
        <v>45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127</v>
      </c>
      <c r="AT144" s="244" t="s">
        <v>132</v>
      </c>
      <c r="AU144" s="244" t="s">
        <v>89</v>
      </c>
      <c r="AY144" s="14" t="s">
        <v>119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4" t="s">
        <v>21</v>
      </c>
      <c r="BK144" s="245">
        <f>ROUND(I144*H144,2)</f>
        <v>0</v>
      </c>
      <c r="BL144" s="14" t="s">
        <v>127</v>
      </c>
      <c r="BM144" s="244" t="s">
        <v>189</v>
      </c>
    </row>
    <row r="145" s="2" customFormat="1" ht="24" customHeight="1">
      <c r="A145" s="35"/>
      <c r="B145" s="36"/>
      <c r="C145" s="232" t="s">
        <v>190</v>
      </c>
      <c r="D145" s="232" t="s">
        <v>122</v>
      </c>
      <c r="E145" s="233" t="s">
        <v>191</v>
      </c>
      <c r="F145" s="234" t="s">
        <v>192</v>
      </c>
      <c r="G145" s="235" t="s">
        <v>168</v>
      </c>
      <c r="H145" s="236">
        <v>4</v>
      </c>
      <c r="I145" s="237"/>
      <c r="J145" s="238">
        <f>ROUND(I145*H145,2)</f>
        <v>0</v>
      </c>
      <c r="K145" s="234" t="s">
        <v>1</v>
      </c>
      <c r="L145" s="239"/>
      <c r="M145" s="240" t="s">
        <v>1</v>
      </c>
      <c r="N145" s="241" t="s">
        <v>45</v>
      </c>
      <c r="O145" s="88"/>
      <c r="P145" s="242">
        <f>O145*H145</f>
        <v>0</v>
      </c>
      <c r="Q145" s="242">
        <v>0.01452</v>
      </c>
      <c r="R145" s="242">
        <f>Q145*H145</f>
        <v>0.05808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126</v>
      </c>
      <c r="AT145" s="244" t="s">
        <v>122</v>
      </c>
      <c r="AU145" s="244" t="s">
        <v>89</v>
      </c>
      <c r="AY145" s="14" t="s">
        <v>119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4" t="s">
        <v>21</v>
      </c>
      <c r="BK145" s="245">
        <f>ROUND(I145*H145,2)</f>
        <v>0</v>
      </c>
      <c r="BL145" s="14" t="s">
        <v>127</v>
      </c>
      <c r="BM145" s="244" t="s">
        <v>193</v>
      </c>
    </row>
    <row r="146" s="2" customFormat="1" ht="24" customHeight="1">
      <c r="A146" s="35"/>
      <c r="B146" s="36"/>
      <c r="C146" s="232" t="s">
        <v>194</v>
      </c>
      <c r="D146" s="232" t="s">
        <v>122</v>
      </c>
      <c r="E146" s="233" t="s">
        <v>195</v>
      </c>
      <c r="F146" s="234" t="s">
        <v>196</v>
      </c>
      <c r="G146" s="235" t="s">
        <v>168</v>
      </c>
      <c r="H146" s="236">
        <v>1</v>
      </c>
      <c r="I146" s="237"/>
      <c r="J146" s="238">
        <f>ROUND(I146*H146,2)</f>
        <v>0</v>
      </c>
      <c r="K146" s="234" t="s">
        <v>1</v>
      </c>
      <c r="L146" s="239"/>
      <c r="M146" s="240" t="s">
        <v>1</v>
      </c>
      <c r="N146" s="241" t="s">
        <v>45</v>
      </c>
      <c r="O146" s="88"/>
      <c r="P146" s="242">
        <f>O146*H146</f>
        <v>0</v>
      </c>
      <c r="Q146" s="242">
        <v>0.017389999999999999</v>
      </c>
      <c r="R146" s="242">
        <f>Q146*H146</f>
        <v>0.017389999999999999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126</v>
      </c>
      <c r="AT146" s="244" t="s">
        <v>122</v>
      </c>
      <c r="AU146" s="244" t="s">
        <v>89</v>
      </c>
      <c r="AY146" s="14" t="s">
        <v>119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4" t="s">
        <v>21</v>
      </c>
      <c r="BK146" s="245">
        <f>ROUND(I146*H146,2)</f>
        <v>0</v>
      </c>
      <c r="BL146" s="14" t="s">
        <v>127</v>
      </c>
      <c r="BM146" s="244" t="s">
        <v>197</v>
      </c>
    </row>
    <row r="147" s="2" customFormat="1" ht="24" customHeight="1">
      <c r="A147" s="35"/>
      <c r="B147" s="36"/>
      <c r="C147" s="246" t="s">
        <v>198</v>
      </c>
      <c r="D147" s="246" t="s">
        <v>132</v>
      </c>
      <c r="E147" s="247" t="s">
        <v>199</v>
      </c>
      <c r="F147" s="248" t="s">
        <v>200</v>
      </c>
      <c r="G147" s="249" t="s">
        <v>165</v>
      </c>
      <c r="H147" s="250">
        <v>1</v>
      </c>
      <c r="I147" s="251"/>
      <c r="J147" s="252">
        <f>ROUND(I147*H147,2)</f>
        <v>0</v>
      </c>
      <c r="K147" s="248" t="s">
        <v>1</v>
      </c>
      <c r="L147" s="41"/>
      <c r="M147" s="253" t="s">
        <v>1</v>
      </c>
      <c r="N147" s="254" t="s">
        <v>45</v>
      </c>
      <c r="O147" s="88"/>
      <c r="P147" s="242">
        <f>O147*H147</f>
        <v>0</v>
      </c>
      <c r="Q147" s="242">
        <v>0.013400000000000001</v>
      </c>
      <c r="R147" s="242">
        <f>Q147*H147</f>
        <v>0.013400000000000001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127</v>
      </c>
      <c r="AT147" s="244" t="s">
        <v>132</v>
      </c>
      <c r="AU147" s="244" t="s">
        <v>89</v>
      </c>
      <c r="AY147" s="14" t="s">
        <v>119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4" t="s">
        <v>21</v>
      </c>
      <c r="BK147" s="245">
        <f>ROUND(I147*H147,2)</f>
        <v>0</v>
      </c>
      <c r="BL147" s="14" t="s">
        <v>127</v>
      </c>
      <c r="BM147" s="244" t="s">
        <v>201</v>
      </c>
    </row>
    <row r="148" s="2" customFormat="1" ht="24" customHeight="1">
      <c r="A148" s="35"/>
      <c r="B148" s="36"/>
      <c r="C148" s="246" t="s">
        <v>202</v>
      </c>
      <c r="D148" s="246" t="s">
        <v>132</v>
      </c>
      <c r="E148" s="247" t="s">
        <v>203</v>
      </c>
      <c r="F148" s="248" t="s">
        <v>204</v>
      </c>
      <c r="G148" s="249" t="s">
        <v>165</v>
      </c>
      <c r="H148" s="250">
        <v>3</v>
      </c>
      <c r="I148" s="251"/>
      <c r="J148" s="252">
        <f>ROUND(I148*H148,2)</f>
        <v>0</v>
      </c>
      <c r="K148" s="248" t="s">
        <v>1</v>
      </c>
      <c r="L148" s="41"/>
      <c r="M148" s="253" t="s">
        <v>1</v>
      </c>
      <c r="N148" s="254" t="s">
        <v>45</v>
      </c>
      <c r="O148" s="88"/>
      <c r="P148" s="242">
        <f>O148*H148</f>
        <v>0</v>
      </c>
      <c r="Q148" s="242">
        <v>0.020750000000000001</v>
      </c>
      <c r="R148" s="242">
        <f>Q148*H148</f>
        <v>0.06225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127</v>
      </c>
      <c r="AT148" s="244" t="s">
        <v>132</v>
      </c>
      <c r="AU148" s="244" t="s">
        <v>89</v>
      </c>
      <c r="AY148" s="14" t="s">
        <v>119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4" t="s">
        <v>21</v>
      </c>
      <c r="BK148" s="245">
        <f>ROUND(I148*H148,2)</f>
        <v>0</v>
      </c>
      <c r="BL148" s="14" t="s">
        <v>127</v>
      </c>
      <c r="BM148" s="244" t="s">
        <v>205</v>
      </c>
    </row>
    <row r="149" s="2" customFormat="1" ht="24" customHeight="1">
      <c r="A149" s="35"/>
      <c r="B149" s="36"/>
      <c r="C149" s="246" t="s">
        <v>206</v>
      </c>
      <c r="D149" s="246" t="s">
        <v>132</v>
      </c>
      <c r="E149" s="247" t="s">
        <v>207</v>
      </c>
      <c r="F149" s="248" t="s">
        <v>208</v>
      </c>
      <c r="G149" s="249" t="s">
        <v>165</v>
      </c>
      <c r="H149" s="250">
        <v>3</v>
      </c>
      <c r="I149" s="251"/>
      <c r="J149" s="252">
        <f>ROUND(I149*H149,2)</f>
        <v>0</v>
      </c>
      <c r="K149" s="248" t="s">
        <v>1</v>
      </c>
      <c r="L149" s="41"/>
      <c r="M149" s="253" t="s">
        <v>1</v>
      </c>
      <c r="N149" s="254" t="s">
        <v>45</v>
      </c>
      <c r="O149" s="88"/>
      <c r="P149" s="242">
        <f>O149*H149</f>
        <v>0</v>
      </c>
      <c r="Q149" s="242">
        <v>0.023400000000000001</v>
      </c>
      <c r="R149" s="242">
        <f>Q149*H149</f>
        <v>0.070199999999999999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127</v>
      </c>
      <c r="AT149" s="244" t="s">
        <v>132</v>
      </c>
      <c r="AU149" s="244" t="s">
        <v>89</v>
      </c>
      <c r="AY149" s="14" t="s">
        <v>119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4" t="s">
        <v>21</v>
      </c>
      <c r="BK149" s="245">
        <f>ROUND(I149*H149,2)</f>
        <v>0</v>
      </c>
      <c r="BL149" s="14" t="s">
        <v>127</v>
      </c>
      <c r="BM149" s="244" t="s">
        <v>209</v>
      </c>
    </row>
    <row r="150" s="2" customFormat="1" ht="24" customHeight="1">
      <c r="A150" s="35"/>
      <c r="B150" s="36"/>
      <c r="C150" s="246" t="s">
        <v>210</v>
      </c>
      <c r="D150" s="246" t="s">
        <v>132</v>
      </c>
      <c r="E150" s="247" t="s">
        <v>211</v>
      </c>
      <c r="F150" s="248" t="s">
        <v>212</v>
      </c>
      <c r="G150" s="249" t="s">
        <v>165</v>
      </c>
      <c r="H150" s="250">
        <v>1</v>
      </c>
      <c r="I150" s="251"/>
      <c r="J150" s="252">
        <f>ROUND(I150*H150,2)</f>
        <v>0</v>
      </c>
      <c r="K150" s="248" t="s">
        <v>1</v>
      </c>
      <c r="L150" s="41"/>
      <c r="M150" s="253" t="s">
        <v>1</v>
      </c>
      <c r="N150" s="254" t="s">
        <v>45</v>
      </c>
      <c r="O150" s="88"/>
      <c r="P150" s="242">
        <f>O150*H150</f>
        <v>0</v>
      </c>
      <c r="Q150" s="242">
        <v>0.0287</v>
      </c>
      <c r="R150" s="242">
        <f>Q150*H150</f>
        <v>0.0287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127</v>
      </c>
      <c r="AT150" s="244" t="s">
        <v>132</v>
      </c>
      <c r="AU150" s="244" t="s">
        <v>89</v>
      </c>
      <c r="AY150" s="14" t="s">
        <v>119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4" t="s">
        <v>21</v>
      </c>
      <c r="BK150" s="245">
        <f>ROUND(I150*H150,2)</f>
        <v>0</v>
      </c>
      <c r="BL150" s="14" t="s">
        <v>127</v>
      </c>
      <c r="BM150" s="244" t="s">
        <v>213</v>
      </c>
    </row>
    <row r="151" s="2" customFormat="1" ht="24" customHeight="1">
      <c r="A151" s="35"/>
      <c r="B151" s="36"/>
      <c r="C151" s="246" t="s">
        <v>214</v>
      </c>
      <c r="D151" s="246" t="s">
        <v>132</v>
      </c>
      <c r="E151" s="247" t="s">
        <v>215</v>
      </c>
      <c r="F151" s="248" t="s">
        <v>216</v>
      </c>
      <c r="G151" s="249" t="s">
        <v>165</v>
      </c>
      <c r="H151" s="250">
        <v>3</v>
      </c>
      <c r="I151" s="251"/>
      <c r="J151" s="252">
        <f>ROUND(I151*H151,2)</f>
        <v>0</v>
      </c>
      <c r="K151" s="248" t="s">
        <v>1</v>
      </c>
      <c r="L151" s="41"/>
      <c r="M151" s="253" t="s">
        <v>1</v>
      </c>
      <c r="N151" s="254" t="s">
        <v>45</v>
      </c>
      <c r="O151" s="88"/>
      <c r="P151" s="242">
        <f>O151*H151</f>
        <v>0</v>
      </c>
      <c r="Q151" s="242">
        <v>0.039300000000000002</v>
      </c>
      <c r="R151" s="242">
        <f>Q151*H151</f>
        <v>0.11790000000000001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127</v>
      </c>
      <c r="AT151" s="244" t="s">
        <v>132</v>
      </c>
      <c r="AU151" s="244" t="s">
        <v>89</v>
      </c>
      <c r="AY151" s="14" t="s">
        <v>119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4" t="s">
        <v>21</v>
      </c>
      <c r="BK151" s="245">
        <f>ROUND(I151*H151,2)</f>
        <v>0</v>
      </c>
      <c r="BL151" s="14" t="s">
        <v>127</v>
      </c>
      <c r="BM151" s="244" t="s">
        <v>217</v>
      </c>
    </row>
    <row r="152" s="2" customFormat="1" ht="24" customHeight="1">
      <c r="A152" s="35"/>
      <c r="B152" s="36"/>
      <c r="C152" s="246" t="s">
        <v>218</v>
      </c>
      <c r="D152" s="246" t="s">
        <v>132</v>
      </c>
      <c r="E152" s="247" t="s">
        <v>219</v>
      </c>
      <c r="F152" s="248" t="s">
        <v>220</v>
      </c>
      <c r="G152" s="249" t="s">
        <v>165</v>
      </c>
      <c r="H152" s="250">
        <v>2</v>
      </c>
      <c r="I152" s="251"/>
      <c r="J152" s="252">
        <f>ROUND(I152*H152,2)</f>
        <v>0</v>
      </c>
      <c r="K152" s="248" t="s">
        <v>1</v>
      </c>
      <c r="L152" s="41"/>
      <c r="M152" s="253" t="s">
        <v>1</v>
      </c>
      <c r="N152" s="254" t="s">
        <v>45</v>
      </c>
      <c r="O152" s="88"/>
      <c r="P152" s="242">
        <f>O152*H152</f>
        <v>0</v>
      </c>
      <c r="Q152" s="242">
        <v>0.038289999999999998</v>
      </c>
      <c r="R152" s="242">
        <f>Q152*H152</f>
        <v>0.076579999999999995</v>
      </c>
      <c r="S152" s="242">
        <v>0</v>
      </c>
      <c r="T152" s="24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127</v>
      </c>
      <c r="AT152" s="244" t="s">
        <v>132</v>
      </c>
      <c r="AU152" s="244" t="s">
        <v>89</v>
      </c>
      <c r="AY152" s="14" t="s">
        <v>119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4" t="s">
        <v>21</v>
      </c>
      <c r="BK152" s="245">
        <f>ROUND(I152*H152,2)</f>
        <v>0</v>
      </c>
      <c r="BL152" s="14" t="s">
        <v>127</v>
      </c>
      <c r="BM152" s="244" t="s">
        <v>221</v>
      </c>
    </row>
    <row r="153" s="2" customFormat="1" ht="24" customHeight="1">
      <c r="A153" s="35"/>
      <c r="B153" s="36"/>
      <c r="C153" s="246" t="s">
        <v>222</v>
      </c>
      <c r="D153" s="246" t="s">
        <v>132</v>
      </c>
      <c r="E153" s="247" t="s">
        <v>223</v>
      </c>
      <c r="F153" s="248" t="s">
        <v>224</v>
      </c>
      <c r="G153" s="249" t="s">
        <v>165</v>
      </c>
      <c r="H153" s="250">
        <v>1</v>
      </c>
      <c r="I153" s="251"/>
      <c r="J153" s="252">
        <f>ROUND(I153*H153,2)</f>
        <v>0</v>
      </c>
      <c r="K153" s="248" t="s">
        <v>1</v>
      </c>
      <c r="L153" s="41"/>
      <c r="M153" s="253" t="s">
        <v>1</v>
      </c>
      <c r="N153" s="254" t="s">
        <v>45</v>
      </c>
      <c r="O153" s="88"/>
      <c r="P153" s="242">
        <f>O153*H153</f>
        <v>0</v>
      </c>
      <c r="Q153" s="242">
        <v>0.042299999999999997</v>
      </c>
      <c r="R153" s="242">
        <f>Q153*H153</f>
        <v>0.042299999999999997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127</v>
      </c>
      <c r="AT153" s="244" t="s">
        <v>132</v>
      </c>
      <c r="AU153" s="244" t="s">
        <v>89</v>
      </c>
      <c r="AY153" s="14" t="s">
        <v>119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4" t="s">
        <v>21</v>
      </c>
      <c r="BK153" s="245">
        <f>ROUND(I153*H153,2)</f>
        <v>0</v>
      </c>
      <c r="BL153" s="14" t="s">
        <v>127</v>
      </c>
      <c r="BM153" s="244" t="s">
        <v>225</v>
      </c>
    </row>
    <row r="154" s="2" customFormat="1" ht="24" customHeight="1">
      <c r="A154" s="35"/>
      <c r="B154" s="36"/>
      <c r="C154" s="246" t="s">
        <v>226</v>
      </c>
      <c r="D154" s="246" t="s">
        <v>132</v>
      </c>
      <c r="E154" s="247" t="s">
        <v>227</v>
      </c>
      <c r="F154" s="248" t="s">
        <v>228</v>
      </c>
      <c r="G154" s="249" t="s">
        <v>165</v>
      </c>
      <c r="H154" s="250">
        <v>2</v>
      </c>
      <c r="I154" s="251"/>
      <c r="J154" s="252">
        <f>ROUND(I154*H154,2)</f>
        <v>0</v>
      </c>
      <c r="K154" s="248" t="s">
        <v>1</v>
      </c>
      <c r="L154" s="41"/>
      <c r="M154" s="253" t="s">
        <v>1</v>
      </c>
      <c r="N154" s="254" t="s">
        <v>45</v>
      </c>
      <c r="O154" s="88"/>
      <c r="P154" s="242">
        <f>O154*H154</f>
        <v>0</v>
      </c>
      <c r="Q154" s="242">
        <v>0.050319999999999997</v>
      </c>
      <c r="R154" s="242">
        <f>Q154*H154</f>
        <v>0.10063999999999999</v>
      </c>
      <c r="S154" s="242">
        <v>0</v>
      </c>
      <c r="T154" s="24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127</v>
      </c>
      <c r="AT154" s="244" t="s">
        <v>132</v>
      </c>
      <c r="AU154" s="244" t="s">
        <v>89</v>
      </c>
      <c r="AY154" s="14" t="s">
        <v>119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4" t="s">
        <v>21</v>
      </c>
      <c r="BK154" s="245">
        <f>ROUND(I154*H154,2)</f>
        <v>0</v>
      </c>
      <c r="BL154" s="14" t="s">
        <v>127</v>
      </c>
      <c r="BM154" s="244" t="s">
        <v>229</v>
      </c>
    </row>
    <row r="155" s="2" customFormat="1" ht="24" customHeight="1">
      <c r="A155" s="35"/>
      <c r="B155" s="36"/>
      <c r="C155" s="246" t="s">
        <v>230</v>
      </c>
      <c r="D155" s="246" t="s">
        <v>132</v>
      </c>
      <c r="E155" s="247" t="s">
        <v>231</v>
      </c>
      <c r="F155" s="248" t="s">
        <v>232</v>
      </c>
      <c r="G155" s="249" t="s">
        <v>165</v>
      </c>
      <c r="H155" s="250">
        <v>3</v>
      </c>
      <c r="I155" s="251"/>
      <c r="J155" s="252">
        <f>ROUND(I155*H155,2)</f>
        <v>0</v>
      </c>
      <c r="K155" s="248" t="s">
        <v>1</v>
      </c>
      <c r="L155" s="41"/>
      <c r="M155" s="253" t="s">
        <v>1</v>
      </c>
      <c r="N155" s="254" t="s">
        <v>45</v>
      </c>
      <c r="O155" s="88"/>
      <c r="P155" s="242">
        <f>O155*H155</f>
        <v>0</v>
      </c>
      <c r="Q155" s="242">
        <v>0.058340000000000003</v>
      </c>
      <c r="R155" s="242">
        <f>Q155*H155</f>
        <v>0.17502000000000001</v>
      </c>
      <c r="S155" s="242">
        <v>0</v>
      </c>
      <c r="T155" s="24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127</v>
      </c>
      <c r="AT155" s="244" t="s">
        <v>132</v>
      </c>
      <c r="AU155" s="244" t="s">
        <v>89</v>
      </c>
      <c r="AY155" s="14" t="s">
        <v>119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4" t="s">
        <v>21</v>
      </c>
      <c r="BK155" s="245">
        <f>ROUND(I155*H155,2)</f>
        <v>0</v>
      </c>
      <c r="BL155" s="14" t="s">
        <v>127</v>
      </c>
      <c r="BM155" s="244" t="s">
        <v>233</v>
      </c>
    </row>
    <row r="156" s="2" customFormat="1" ht="24" customHeight="1">
      <c r="A156" s="35"/>
      <c r="B156" s="36"/>
      <c r="C156" s="246" t="s">
        <v>234</v>
      </c>
      <c r="D156" s="246" t="s">
        <v>132</v>
      </c>
      <c r="E156" s="247" t="s">
        <v>235</v>
      </c>
      <c r="F156" s="248" t="s">
        <v>236</v>
      </c>
      <c r="G156" s="249" t="s">
        <v>165</v>
      </c>
      <c r="H156" s="250">
        <v>5</v>
      </c>
      <c r="I156" s="251"/>
      <c r="J156" s="252">
        <f>ROUND(I156*H156,2)</f>
        <v>0</v>
      </c>
      <c r="K156" s="248" t="s">
        <v>1</v>
      </c>
      <c r="L156" s="41"/>
      <c r="M156" s="253" t="s">
        <v>1</v>
      </c>
      <c r="N156" s="254" t="s">
        <v>45</v>
      </c>
      <c r="O156" s="88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127</v>
      </c>
      <c r="AT156" s="244" t="s">
        <v>132</v>
      </c>
      <c r="AU156" s="244" t="s">
        <v>89</v>
      </c>
      <c r="AY156" s="14" t="s">
        <v>119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4" t="s">
        <v>21</v>
      </c>
      <c r="BK156" s="245">
        <f>ROUND(I156*H156,2)</f>
        <v>0</v>
      </c>
      <c r="BL156" s="14" t="s">
        <v>127</v>
      </c>
      <c r="BM156" s="244" t="s">
        <v>237</v>
      </c>
    </row>
    <row r="157" s="2" customFormat="1" ht="24" customHeight="1">
      <c r="A157" s="35"/>
      <c r="B157" s="36"/>
      <c r="C157" s="246" t="s">
        <v>80</v>
      </c>
      <c r="D157" s="246" t="s">
        <v>132</v>
      </c>
      <c r="E157" s="247" t="s">
        <v>238</v>
      </c>
      <c r="F157" s="248" t="s">
        <v>239</v>
      </c>
      <c r="G157" s="249" t="s">
        <v>139</v>
      </c>
      <c r="H157" s="250">
        <v>0.76200000000000001</v>
      </c>
      <c r="I157" s="251"/>
      <c r="J157" s="252">
        <f>ROUND(I157*H157,2)</f>
        <v>0</v>
      </c>
      <c r="K157" s="248" t="s">
        <v>1</v>
      </c>
      <c r="L157" s="41"/>
      <c r="M157" s="255" t="s">
        <v>1</v>
      </c>
      <c r="N157" s="256" t="s">
        <v>45</v>
      </c>
      <c r="O157" s="257"/>
      <c r="P157" s="258">
        <f>O157*H157</f>
        <v>0</v>
      </c>
      <c r="Q157" s="258">
        <v>0</v>
      </c>
      <c r="R157" s="258">
        <f>Q157*H157</f>
        <v>0</v>
      </c>
      <c r="S157" s="258">
        <v>0</v>
      </c>
      <c r="T157" s="25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4" t="s">
        <v>127</v>
      </c>
      <c r="AT157" s="244" t="s">
        <v>132</v>
      </c>
      <c r="AU157" s="244" t="s">
        <v>89</v>
      </c>
      <c r="AY157" s="14" t="s">
        <v>119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4" t="s">
        <v>21</v>
      </c>
      <c r="BK157" s="245">
        <f>ROUND(I157*H157,2)</f>
        <v>0</v>
      </c>
      <c r="BL157" s="14" t="s">
        <v>127</v>
      </c>
      <c r="BM157" s="244" t="s">
        <v>240</v>
      </c>
    </row>
    <row r="158" s="2" customFormat="1" ht="6.96" customHeight="1">
      <c r="A158" s="35"/>
      <c r="B158" s="63"/>
      <c r="C158" s="64"/>
      <c r="D158" s="64"/>
      <c r="E158" s="64"/>
      <c r="F158" s="64"/>
      <c r="G158" s="64"/>
      <c r="H158" s="64"/>
      <c r="I158" s="180"/>
      <c r="J158" s="64"/>
      <c r="K158" s="64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EESkY18qhuqGOS5y+j2eVIRBduTC3BySs/ZK//EFF98SzwSOfq5YBVQhHEK+pfwQy2+flrJnII7DqD9Hz3ArYg==" hashValue="c7QLJTx7HmvHz/6aWl8lYjRoGf9x1IKGINVO4ZJoPfvXEiEpRhas1ibQIzIwbKo7Q/ydEAMqer8pToDJL8HxAQ==" algorithmName="SHA-512" password="CC35"/>
  <autoFilter ref="C120:K15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89</v>
      </c>
    </row>
    <row r="4" s="1" customFormat="1" ht="24.96" customHeight="1">
      <c r="B4" s="17"/>
      <c r="D4" s="137" t="s">
        <v>92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 xml:space="preserve">POLYFUNKČNÍ OBJEKT POŠTA 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93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7" customHeight="1">
      <c r="A9" s="35"/>
      <c r="B9" s="41"/>
      <c r="C9" s="35"/>
      <c r="D9" s="35"/>
      <c r="E9" s="142" t="s">
        <v>241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19</v>
      </c>
      <c r="E11" s="35"/>
      <c r="F11" s="143" t="s">
        <v>37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22</v>
      </c>
      <c r="E12" s="35"/>
      <c r="F12" s="143" t="s">
        <v>23</v>
      </c>
      <c r="G12" s="35"/>
      <c r="H12" s="35"/>
      <c r="I12" s="144" t="s">
        <v>24</v>
      </c>
      <c r="J12" s="145" t="str">
        <f>'Rekapitulace stavby'!AN8</f>
        <v>27. 1. 2018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28</v>
      </c>
      <c r="E14" s="35"/>
      <c r="F14" s="35"/>
      <c r="G14" s="35"/>
      <c r="H14" s="35"/>
      <c r="I14" s="144" t="s">
        <v>29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30</v>
      </c>
      <c r="F15" s="35"/>
      <c r="G15" s="35"/>
      <c r="H15" s="35"/>
      <c r="I15" s="144" t="s">
        <v>31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32</v>
      </c>
      <c r="E17" s="35"/>
      <c r="F17" s="35"/>
      <c r="G17" s="35"/>
      <c r="H17" s="35"/>
      <c r="I17" s="144" t="s">
        <v>29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31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34</v>
      </c>
      <c r="E20" s="35"/>
      <c r="F20" s="35"/>
      <c r="G20" s="35"/>
      <c r="H20" s="35"/>
      <c r="I20" s="144" t="s">
        <v>29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35</v>
      </c>
      <c r="F21" s="35"/>
      <c r="G21" s="35"/>
      <c r="H21" s="35"/>
      <c r="I21" s="144" t="s">
        <v>31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36</v>
      </c>
      <c r="E23" s="35"/>
      <c r="F23" s="35"/>
      <c r="G23" s="35"/>
      <c r="H23" s="35"/>
      <c r="I23" s="144" t="s">
        <v>29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35</v>
      </c>
      <c r="F24" s="35"/>
      <c r="G24" s="35"/>
      <c r="H24" s="35"/>
      <c r="I24" s="144" t="s">
        <v>31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39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40</v>
      </c>
      <c r="E30" s="35"/>
      <c r="F30" s="35"/>
      <c r="G30" s="35"/>
      <c r="H30" s="35"/>
      <c r="I30" s="141"/>
      <c r="J30" s="15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42</v>
      </c>
      <c r="G32" s="35"/>
      <c r="H32" s="35"/>
      <c r="I32" s="156" t="s">
        <v>41</v>
      </c>
      <c r="J32" s="155" t="s">
        <v>43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44</v>
      </c>
      <c r="E33" s="139" t="s">
        <v>45</v>
      </c>
      <c r="F33" s="158">
        <f>ROUND((SUM(BE127:BE291)),  2)</f>
        <v>0</v>
      </c>
      <c r="G33" s="35"/>
      <c r="H33" s="35"/>
      <c r="I33" s="159">
        <v>0.20999999999999999</v>
      </c>
      <c r="J33" s="158">
        <f>ROUND(((SUM(BE127:BE291))*I33),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46</v>
      </c>
      <c r="F34" s="158">
        <f>ROUND((SUM(BF127:BF291)),  2)</f>
        <v>0</v>
      </c>
      <c r="G34" s="35"/>
      <c r="H34" s="35"/>
      <c r="I34" s="159">
        <v>0.14999999999999999</v>
      </c>
      <c r="J34" s="158">
        <f>ROUND(((SUM(BF127:BF291))*I34),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47</v>
      </c>
      <c r="F35" s="158">
        <f>ROUND((SUM(BG127:BG291)),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48</v>
      </c>
      <c r="F36" s="158">
        <f>ROUND((SUM(BH127:BH291)),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49</v>
      </c>
      <c r="F37" s="158">
        <f>ROUND((SUM(BI127:BI291)),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 xml:space="preserve">POLYFUNKČNÍ OBJEKT POŠTA 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7" customHeight="1">
      <c r="A87" s="35"/>
      <c r="B87" s="36"/>
      <c r="C87" s="37"/>
      <c r="D87" s="37"/>
      <c r="E87" s="73" t="str">
        <f>E9</f>
        <v>D14a - ostatní prost - POLYFUNKČNÍ OBJEKT POŠTA HNĚVOTÍN_x000d__x000a_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>p.č.24/1, k.ú. Hněvotín, obec Hněvotín</v>
      </c>
      <c r="G89" s="37"/>
      <c r="H89" s="37"/>
      <c r="I89" s="144" t="s">
        <v>24</v>
      </c>
      <c r="J89" s="76" t="str">
        <f>IF(J12="","",J12)</f>
        <v>27. 1. 2018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7"/>
      <c r="E91" s="37"/>
      <c r="F91" s="24" t="str">
        <f>E15</f>
        <v>Obec Hněvotín, č.p. 47, 783 47 Hněvotín</v>
      </c>
      <c r="G91" s="37"/>
      <c r="H91" s="37"/>
      <c r="I91" s="144" t="s">
        <v>34</v>
      </c>
      <c r="J91" s="33" t="str">
        <f>E21</f>
        <v>Rostislav Kolda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32</v>
      </c>
      <c r="D92" s="37"/>
      <c r="E92" s="37"/>
      <c r="F92" s="24" t="str">
        <f>IF(E18="","",E18)</f>
        <v>Vyplň údaj</v>
      </c>
      <c r="G92" s="37"/>
      <c r="H92" s="37"/>
      <c r="I92" s="144" t="s">
        <v>36</v>
      </c>
      <c r="J92" s="33" t="str">
        <f>E24</f>
        <v>Rostislav Kolda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96</v>
      </c>
      <c r="D94" s="186"/>
      <c r="E94" s="186"/>
      <c r="F94" s="186"/>
      <c r="G94" s="186"/>
      <c r="H94" s="186"/>
      <c r="I94" s="187"/>
      <c r="J94" s="188" t="s">
        <v>97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98</v>
      </c>
      <c r="D96" s="37"/>
      <c r="E96" s="37"/>
      <c r="F96" s="37"/>
      <c r="G96" s="37"/>
      <c r="H96" s="37"/>
      <c r="I96" s="141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90"/>
      <c r="C97" s="191"/>
      <c r="D97" s="192" t="s">
        <v>100</v>
      </c>
      <c r="E97" s="193"/>
      <c r="F97" s="193"/>
      <c r="G97" s="193"/>
      <c r="H97" s="193"/>
      <c r="I97" s="194"/>
      <c r="J97" s="195">
        <f>J128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101</v>
      </c>
      <c r="E98" s="200"/>
      <c r="F98" s="200"/>
      <c r="G98" s="200"/>
      <c r="H98" s="200"/>
      <c r="I98" s="201"/>
      <c r="J98" s="202">
        <f>J129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242</v>
      </c>
      <c r="E99" s="200"/>
      <c r="F99" s="200"/>
      <c r="G99" s="200"/>
      <c r="H99" s="200"/>
      <c r="I99" s="201"/>
      <c r="J99" s="202">
        <f>J145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243</v>
      </c>
      <c r="E100" s="200"/>
      <c r="F100" s="200"/>
      <c r="G100" s="200"/>
      <c r="H100" s="200"/>
      <c r="I100" s="201"/>
      <c r="J100" s="202">
        <f>J151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244</v>
      </c>
      <c r="E101" s="200"/>
      <c r="F101" s="200"/>
      <c r="G101" s="200"/>
      <c r="H101" s="200"/>
      <c r="I101" s="201"/>
      <c r="J101" s="202">
        <f>J182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102</v>
      </c>
      <c r="E102" s="200"/>
      <c r="F102" s="200"/>
      <c r="G102" s="200"/>
      <c r="H102" s="200"/>
      <c r="I102" s="201"/>
      <c r="J102" s="202">
        <f>J206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103</v>
      </c>
      <c r="E103" s="200"/>
      <c r="F103" s="200"/>
      <c r="G103" s="200"/>
      <c r="H103" s="200"/>
      <c r="I103" s="201"/>
      <c r="J103" s="202">
        <f>J220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104</v>
      </c>
      <c r="E104" s="200"/>
      <c r="F104" s="200"/>
      <c r="G104" s="200"/>
      <c r="H104" s="200"/>
      <c r="I104" s="201"/>
      <c r="J104" s="202">
        <f>J264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245</v>
      </c>
      <c r="E105" s="200"/>
      <c r="F105" s="200"/>
      <c r="G105" s="200"/>
      <c r="H105" s="200"/>
      <c r="I105" s="201"/>
      <c r="J105" s="202">
        <f>J275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246</v>
      </c>
      <c r="E106" s="200"/>
      <c r="F106" s="200"/>
      <c r="G106" s="200"/>
      <c r="H106" s="200"/>
      <c r="I106" s="201"/>
      <c r="J106" s="202">
        <f>J279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247</v>
      </c>
      <c r="E107" s="200"/>
      <c r="F107" s="200"/>
      <c r="G107" s="200"/>
      <c r="H107" s="200"/>
      <c r="I107" s="201"/>
      <c r="J107" s="202">
        <f>J283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180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183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105</v>
      </c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84" t="str">
        <f>E7</f>
        <v xml:space="preserve">POLYFUNKČNÍ OBJEKT POŠTA </v>
      </c>
      <c r="F117" s="29"/>
      <c r="G117" s="29"/>
      <c r="H117" s="29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93</v>
      </c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7" customHeight="1">
      <c r="A119" s="35"/>
      <c r="B119" s="36"/>
      <c r="C119" s="37"/>
      <c r="D119" s="37"/>
      <c r="E119" s="73" t="str">
        <f>E9</f>
        <v>D14a - ostatní prost - POLYFUNKČNÍ OBJEKT POŠTA HNĚVOTÍN_x000d__x000a_</v>
      </c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22</v>
      </c>
      <c r="D121" s="37"/>
      <c r="E121" s="37"/>
      <c r="F121" s="24" t="str">
        <f>F12</f>
        <v>p.č.24/1, k.ú. Hněvotín, obec Hněvotín</v>
      </c>
      <c r="G121" s="37"/>
      <c r="H121" s="37"/>
      <c r="I121" s="144" t="s">
        <v>24</v>
      </c>
      <c r="J121" s="76" t="str">
        <f>IF(J12="","",J12)</f>
        <v>27. 1. 2018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28</v>
      </c>
      <c r="D123" s="37"/>
      <c r="E123" s="37"/>
      <c r="F123" s="24" t="str">
        <f>E15</f>
        <v>Obec Hněvotín, č.p. 47, 783 47 Hněvotín</v>
      </c>
      <c r="G123" s="37"/>
      <c r="H123" s="37"/>
      <c r="I123" s="144" t="s">
        <v>34</v>
      </c>
      <c r="J123" s="33" t="str">
        <f>E21</f>
        <v>Rostislav Kolda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32</v>
      </c>
      <c r="D124" s="37"/>
      <c r="E124" s="37"/>
      <c r="F124" s="24" t="str">
        <f>IF(E18="","",E18)</f>
        <v>Vyplň údaj</v>
      </c>
      <c r="G124" s="37"/>
      <c r="H124" s="37"/>
      <c r="I124" s="144" t="s">
        <v>36</v>
      </c>
      <c r="J124" s="33" t="str">
        <f>E24</f>
        <v>Rostislav Kolda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04"/>
      <c r="B126" s="205"/>
      <c r="C126" s="206" t="s">
        <v>106</v>
      </c>
      <c r="D126" s="207" t="s">
        <v>65</v>
      </c>
      <c r="E126" s="207" t="s">
        <v>61</v>
      </c>
      <c r="F126" s="207" t="s">
        <v>62</v>
      </c>
      <c r="G126" s="207" t="s">
        <v>107</v>
      </c>
      <c r="H126" s="207" t="s">
        <v>108</v>
      </c>
      <c r="I126" s="208" t="s">
        <v>109</v>
      </c>
      <c r="J126" s="207" t="s">
        <v>97</v>
      </c>
      <c r="K126" s="209" t="s">
        <v>110</v>
      </c>
      <c r="L126" s="210"/>
      <c r="M126" s="97" t="s">
        <v>1</v>
      </c>
      <c r="N126" s="98" t="s">
        <v>44</v>
      </c>
      <c r="O126" s="98" t="s">
        <v>111</v>
      </c>
      <c r="P126" s="98" t="s">
        <v>112</v>
      </c>
      <c r="Q126" s="98" t="s">
        <v>113</v>
      </c>
      <c r="R126" s="98" t="s">
        <v>114</v>
      </c>
      <c r="S126" s="98" t="s">
        <v>115</v>
      </c>
      <c r="T126" s="99" t="s">
        <v>116</v>
      </c>
      <c r="U126" s="204"/>
      <c r="V126" s="204"/>
      <c r="W126" s="204"/>
      <c r="X126" s="204"/>
      <c r="Y126" s="204"/>
      <c r="Z126" s="204"/>
      <c r="AA126" s="204"/>
      <c r="AB126" s="204"/>
      <c r="AC126" s="204"/>
      <c r="AD126" s="204"/>
      <c r="AE126" s="204"/>
    </row>
    <row r="127" s="2" customFormat="1" ht="22.8" customHeight="1">
      <c r="A127" s="35"/>
      <c r="B127" s="36"/>
      <c r="C127" s="104" t="s">
        <v>117</v>
      </c>
      <c r="D127" s="37"/>
      <c r="E127" s="37"/>
      <c r="F127" s="37"/>
      <c r="G127" s="37"/>
      <c r="H127" s="37"/>
      <c r="I127" s="141"/>
      <c r="J127" s="211">
        <f>BK127</f>
        <v>0</v>
      </c>
      <c r="K127" s="37"/>
      <c r="L127" s="41"/>
      <c r="M127" s="100"/>
      <c r="N127" s="212"/>
      <c r="O127" s="101"/>
      <c r="P127" s="213">
        <f>P128</f>
        <v>0</v>
      </c>
      <c r="Q127" s="101"/>
      <c r="R127" s="213">
        <f>R128</f>
        <v>1.0166922000000001</v>
      </c>
      <c r="S127" s="101"/>
      <c r="T127" s="214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79</v>
      </c>
      <c r="AU127" s="14" t="s">
        <v>99</v>
      </c>
      <c r="BK127" s="215">
        <f>BK128</f>
        <v>0</v>
      </c>
    </row>
    <row r="128" s="12" customFormat="1" ht="25.92" customHeight="1">
      <c r="A128" s="12"/>
      <c r="B128" s="216"/>
      <c r="C128" s="217"/>
      <c r="D128" s="218" t="s">
        <v>79</v>
      </c>
      <c r="E128" s="219" t="s">
        <v>118</v>
      </c>
      <c r="F128" s="219" t="s">
        <v>118</v>
      </c>
      <c r="G128" s="217"/>
      <c r="H128" s="217"/>
      <c r="I128" s="220"/>
      <c r="J128" s="221">
        <f>BK128</f>
        <v>0</v>
      </c>
      <c r="K128" s="217"/>
      <c r="L128" s="222"/>
      <c r="M128" s="223"/>
      <c r="N128" s="224"/>
      <c r="O128" s="224"/>
      <c r="P128" s="225">
        <f>P129+P145+P151+P182+P206+P220+P264+P275+P279+P283</f>
        <v>0</v>
      </c>
      <c r="Q128" s="224"/>
      <c r="R128" s="225">
        <f>R129+R145+R151+R182+R206+R220+R264+R275+R279+R283</f>
        <v>1.0166922000000001</v>
      </c>
      <c r="S128" s="224"/>
      <c r="T128" s="226">
        <f>T129+T145+T151+T182+T206+T220+T264+T275+T279+T283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7" t="s">
        <v>80</v>
      </c>
      <c r="AT128" s="228" t="s">
        <v>79</v>
      </c>
      <c r="AU128" s="228" t="s">
        <v>80</v>
      </c>
      <c r="AY128" s="227" t="s">
        <v>119</v>
      </c>
      <c r="BK128" s="229">
        <f>BK129+BK145+BK151+BK182+BK206+BK220+BK264+BK275+BK279+BK283</f>
        <v>0</v>
      </c>
    </row>
    <row r="129" s="12" customFormat="1" ht="22.8" customHeight="1">
      <c r="A129" s="12"/>
      <c r="B129" s="216"/>
      <c r="C129" s="217"/>
      <c r="D129" s="218" t="s">
        <v>79</v>
      </c>
      <c r="E129" s="230" t="s">
        <v>120</v>
      </c>
      <c r="F129" s="230" t="s">
        <v>121</v>
      </c>
      <c r="G129" s="217"/>
      <c r="H129" s="217"/>
      <c r="I129" s="220"/>
      <c r="J129" s="231">
        <f>BK129</f>
        <v>0</v>
      </c>
      <c r="K129" s="217"/>
      <c r="L129" s="222"/>
      <c r="M129" s="223"/>
      <c r="N129" s="224"/>
      <c r="O129" s="224"/>
      <c r="P129" s="225">
        <f>SUM(P130:P144)</f>
        <v>0</v>
      </c>
      <c r="Q129" s="224"/>
      <c r="R129" s="225">
        <f>SUM(R130:R144)</f>
        <v>0.0090000000000000011</v>
      </c>
      <c r="S129" s="224"/>
      <c r="T129" s="226">
        <f>SUM(T130:T144)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80</v>
      </c>
      <c r="AT129" s="228" t="s">
        <v>79</v>
      </c>
      <c r="AU129" s="228" t="s">
        <v>21</v>
      </c>
      <c r="AY129" s="227" t="s">
        <v>119</v>
      </c>
      <c r="BK129" s="229">
        <f>SUM(BK130:BK144)</f>
        <v>0</v>
      </c>
    </row>
    <row r="130" s="2" customFormat="1" ht="24" customHeight="1">
      <c r="A130" s="35"/>
      <c r="B130" s="36"/>
      <c r="C130" s="246" t="s">
        <v>21</v>
      </c>
      <c r="D130" s="246" t="s">
        <v>132</v>
      </c>
      <c r="E130" s="247" t="s">
        <v>248</v>
      </c>
      <c r="F130" s="248" t="s">
        <v>249</v>
      </c>
      <c r="G130" s="249" t="s">
        <v>250</v>
      </c>
      <c r="H130" s="250">
        <v>12</v>
      </c>
      <c r="I130" s="251"/>
      <c r="J130" s="252">
        <f>ROUND(I130*H130,2)</f>
        <v>0</v>
      </c>
      <c r="K130" s="248" t="s">
        <v>251</v>
      </c>
      <c r="L130" s="41"/>
      <c r="M130" s="253" t="s">
        <v>1</v>
      </c>
      <c r="N130" s="254" t="s">
        <v>45</v>
      </c>
      <c r="O130" s="88"/>
      <c r="P130" s="242">
        <f>O130*H130</f>
        <v>0</v>
      </c>
      <c r="Q130" s="242">
        <v>0.00022000000000000001</v>
      </c>
      <c r="R130" s="242">
        <f>Q130*H130</f>
        <v>0.00264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127</v>
      </c>
      <c r="AT130" s="244" t="s">
        <v>132</v>
      </c>
      <c r="AU130" s="244" t="s">
        <v>89</v>
      </c>
      <c r="AY130" s="14" t="s">
        <v>119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4" t="s">
        <v>21</v>
      </c>
      <c r="BK130" s="245">
        <f>ROUND(I130*H130,2)</f>
        <v>0</v>
      </c>
      <c r="BL130" s="14" t="s">
        <v>127</v>
      </c>
      <c r="BM130" s="244" t="s">
        <v>21</v>
      </c>
    </row>
    <row r="131" s="2" customFormat="1" ht="24" customHeight="1">
      <c r="A131" s="35"/>
      <c r="B131" s="36"/>
      <c r="C131" s="232" t="s">
        <v>89</v>
      </c>
      <c r="D131" s="232" t="s">
        <v>122</v>
      </c>
      <c r="E131" s="233" t="s">
        <v>252</v>
      </c>
      <c r="F131" s="234" t="s">
        <v>253</v>
      </c>
      <c r="G131" s="235" t="s">
        <v>254</v>
      </c>
      <c r="H131" s="236">
        <v>12</v>
      </c>
      <c r="I131" s="237"/>
      <c r="J131" s="238">
        <f>ROUND(I131*H131,2)</f>
        <v>0</v>
      </c>
      <c r="K131" s="234" t="s">
        <v>1</v>
      </c>
      <c r="L131" s="239"/>
      <c r="M131" s="240" t="s">
        <v>1</v>
      </c>
      <c r="N131" s="241" t="s">
        <v>45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126</v>
      </c>
      <c r="AT131" s="244" t="s">
        <v>122</v>
      </c>
      <c r="AU131" s="244" t="s">
        <v>89</v>
      </c>
      <c r="AY131" s="14" t="s">
        <v>119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4" t="s">
        <v>21</v>
      </c>
      <c r="BK131" s="245">
        <f>ROUND(I131*H131,2)</f>
        <v>0</v>
      </c>
      <c r="BL131" s="14" t="s">
        <v>127</v>
      </c>
      <c r="BM131" s="244" t="s">
        <v>89</v>
      </c>
    </row>
    <row r="132" s="2" customFormat="1" ht="24" customHeight="1">
      <c r="A132" s="35"/>
      <c r="B132" s="36"/>
      <c r="C132" s="232" t="s">
        <v>255</v>
      </c>
      <c r="D132" s="232" t="s">
        <v>122</v>
      </c>
      <c r="E132" s="233" t="s">
        <v>256</v>
      </c>
      <c r="F132" s="234" t="s">
        <v>257</v>
      </c>
      <c r="G132" s="235" t="s">
        <v>125</v>
      </c>
      <c r="H132" s="236">
        <v>28</v>
      </c>
      <c r="I132" s="237"/>
      <c r="J132" s="238">
        <f>ROUND(I132*H132,2)</f>
        <v>0</v>
      </c>
      <c r="K132" s="234" t="s">
        <v>1</v>
      </c>
      <c r="L132" s="239"/>
      <c r="M132" s="240" t="s">
        <v>1</v>
      </c>
      <c r="N132" s="241" t="s">
        <v>45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126</v>
      </c>
      <c r="AT132" s="244" t="s">
        <v>122</v>
      </c>
      <c r="AU132" s="244" t="s">
        <v>89</v>
      </c>
      <c r="AY132" s="14" t="s">
        <v>119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4" t="s">
        <v>21</v>
      </c>
      <c r="BK132" s="245">
        <f>ROUND(I132*H132,2)</f>
        <v>0</v>
      </c>
      <c r="BL132" s="14" t="s">
        <v>127</v>
      </c>
      <c r="BM132" s="244" t="s">
        <v>255</v>
      </c>
    </row>
    <row r="133" s="2" customFormat="1" ht="24" customHeight="1">
      <c r="A133" s="35"/>
      <c r="B133" s="36"/>
      <c r="C133" s="232" t="s">
        <v>258</v>
      </c>
      <c r="D133" s="232" t="s">
        <v>122</v>
      </c>
      <c r="E133" s="233" t="s">
        <v>259</v>
      </c>
      <c r="F133" s="234" t="s">
        <v>260</v>
      </c>
      <c r="G133" s="235" t="s">
        <v>125</v>
      </c>
      <c r="H133" s="236">
        <v>20</v>
      </c>
      <c r="I133" s="237"/>
      <c r="J133" s="238">
        <f>ROUND(I133*H133,2)</f>
        <v>0</v>
      </c>
      <c r="K133" s="234" t="s">
        <v>1</v>
      </c>
      <c r="L133" s="239"/>
      <c r="M133" s="240" t="s">
        <v>1</v>
      </c>
      <c r="N133" s="241" t="s">
        <v>45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126</v>
      </c>
      <c r="AT133" s="244" t="s">
        <v>122</v>
      </c>
      <c r="AU133" s="244" t="s">
        <v>89</v>
      </c>
      <c r="AY133" s="14" t="s">
        <v>119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4" t="s">
        <v>21</v>
      </c>
      <c r="BK133" s="245">
        <f>ROUND(I133*H133,2)</f>
        <v>0</v>
      </c>
      <c r="BL133" s="14" t="s">
        <v>127</v>
      </c>
      <c r="BM133" s="244" t="s">
        <v>261</v>
      </c>
    </row>
    <row r="134" s="2" customFormat="1" ht="24" customHeight="1">
      <c r="A134" s="35"/>
      <c r="B134" s="36"/>
      <c r="C134" s="232" t="s">
        <v>262</v>
      </c>
      <c r="D134" s="232" t="s">
        <v>122</v>
      </c>
      <c r="E134" s="233" t="s">
        <v>263</v>
      </c>
      <c r="F134" s="234" t="s">
        <v>264</v>
      </c>
      <c r="G134" s="235" t="s">
        <v>125</v>
      </c>
      <c r="H134" s="236">
        <v>12</v>
      </c>
      <c r="I134" s="237"/>
      <c r="J134" s="238">
        <f>ROUND(I134*H134,2)</f>
        <v>0</v>
      </c>
      <c r="K134" s="234" t="s">
        <v>1</v>
      </c>
      <c r="L134" s="239"/>
      <c r="M134" s="240" t="s">
        <v>1</v>
      </c>
      <c r="N134" s="241" t="s">
        <v>45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126</v>
      </c>
      <c r="AT134" s="244" t="s">
        <v>122</v>
      </c>
      <c r="AU134" s="244" t="s">
        <v>89</v>
      </c>
      <c r="AY134" s="14" t="s">
        <v>119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21</v>
      </c>
      <c r="BK134" s="245">
        <f>ROUND(I134*H134,2)</f>
        <v>0</v>
      </c>
      <c r="BL134" s="14" t="s">
        <v>127</v>
      </c>
      <c r="BM134" s="244" t="s">
        <v>262</v>
      </c>
    </row>
    <row r="135" s="2" customFormat="1" ht="24" customHeight="1">
      <c r="A135" s="35"/>
      <c r="B135" s="36"/>
      <c r="C135" s="246" t="s">
        <v>265</v>
      </c>
      <c r="D135" s="246" t="s">
        <v>132</v>
      </c>
      <c r="E135" s="247" t="s">
        <v>266</v>
      </c>
      <c r="F135" s="248" t="s">
        <v>267</v>
      </c>
      <c r="G135" s="249" t="s">
        <v>125</v>
      </c>
      <c r="H135" s="250">
        <v>48</v>
      </c>
      <c r="I135" s="251"/>
      <c r="J135" s="252">
        <f>ROUND(I135*H135,2)</f>
        <v>0</v>
      </c>
      <c r="K135" s="248" t="s">
        <v>251</v>
      </c>
      <c r="L135" s="41"/>
      <c r="M135" s="253" t="s">
        <v>1</v>
      </c>
      <c r="N135" s="254" t="s">
        <v>45</v>
      </c>
      <c r="O135" s="88"/>
      <c r="P135" s="242">
        <f>O135*H135</f>
        <v>0</v>
      </c>
      <c r="Q135" s="242">
        <v>9.0000000000000006E-05</v>
      </c>
      <c r="R135" s="242">
        <f>Q135*H135</f>
        <v>0.0043200000000000001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127</v>
      </c>
      <c r="AT135" s="244" t="s">
        <v>132</v>
      </c>
      <c r="AU135" s="244" t="s">
        <v>89</v>
      </c>
      <c r="AY135" s="14" t="s">
        <v>119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4" t="s">
        <v>21</v>
      </c>
      <c r="BK135" s="245">
        <f>ROUND(I135*H135,2)</f>
        <v>0</v>
      </c>
      <c r="BL135" s="14" t="s">
        <v>127</v>
      </c>
      <c r="BM135" s="244" t="s">
        <v>265</v>
      </c>
    </row>
    <row r="136" s="2" customFormat="1" ht="24" customHeight="1">
      <c r="A136" s="35"/>
      <c r="B136" s="36"/>
      <c r="C136" s="246" t="s">
        <v>268</v>
      </c>
      <c r="D136" s="246" t="s">
        <v>132</v>
      </c>
      <c r="E136" s="247" t="s">
        <v>269</v>
      </c>
      <c r="F136" s="248" t="s">
        <v>270</v>
      </c>
      <c r="G136" s="249" t="s">
        <v>125</v>
      </c>
      <c r="H136" s="250">
        <v>12</v>
      </c>
      <c r="I136" s="251"/>
      <c r="J136" s="252">
        <f>ROUND(I136*H136,2)</f>
        <v>0</v>
      </c>
      <c r="K136" s="248" t="s">
        <v>251</v>
      </c>
      <c r="L136" s="41"/>
      <c r="M136" s="253" t="s">
        <v>1</v>
      </c>
      <c r="N136" s="254" t="s">
        <v>45</v>
      </c>
      <c r="O136" s="88"/>
      <c r="P136" s="242">
        <f>O136*H136</f>
        <v>0</v>
      </c>
      <c r="Q136" s="242">
        <v>0.00017000000000000001</v>
      </c>
      <c r="R136" s="242">
        <f>Q136*H136</f>
        <v>0.0020400000000000001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127</v>
      </c>
      <c r="AT136" s="244" t="s">
        <v>132</v>
      </c>
      <c r="AU136" s="244" t="s">
        <v>89</v>
      </c>
      <c r="AY136" s="14" t="s">
        <v>119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4" t="s">
        <v>21</v>
      </c>
      <c r="BK136" s="245">
        <f>ROUND(I136*H136,2)</f>
        <v>0</v>
      </c>
      <c r="BL136" s="14" t="s">
        <v>127</v>
      </c>
      <c r="BM136" s="244" t="s">
        <v>268</v>
      </c>
    </row>
    <row r="137" s="2" customFormat="1" ht="24" customHeight="1">
      <c r="A137" s="35"/>
      <c r="B137" s="36"/>
      <c r="C137" s="232" t="s">
        <v>80</v>
      </c>
      <c r="D137" s="232" t="s">
        <v>122</v>
      </c>
      <c r="E137" s="233" t="s">
        <v>123</v>
      </c>
      <c r="F137" s="234" t="s">
        <v>124</v>
      </c>
      <c r="G137" s="235" t="s">
        <v>125</v>
      </c>
      <c r="H137" s="236">
        <v>45</v>
      </c>
      <c r="I137" s="237"/>
      <c r="J137" s="238">
        <f>ROUND(I137*H137,2)</f>
        <v>0</v>
      </c>
      <c r="K137" s="234" t="s">
        <v>1</v>
      </c>
      <c r="L137" s="239"/>
      <c r="M137" s="240" t="s">
        <v>1</v>
      </c>
      <c r="N137" s="241" t="s">
        <v>45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126</v>
      </c>
      <c r="AT137" s="244" t="s">
        <v>122</v>
      </c>
      <c r="AU137" s="244" t="s">
        <v>89</v>
      </c>
      <c r="AY137" s="14" t="s">
        <v>119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21</v>
      </c>
      <c r="BK137" s="245">
        <f>ROUND(I137*H137,2)</f>
        <v>0</v>
      </c>
      <c r="BL137" s="14" t="s">
        <v>127</v>
      </c>
      <c r="BM137" s="244" t="s">
        <v>128</v>
      </c>
    </row>
    <row r="138" s="2" customFormat="1" ht="24" customHeight="1">
      <c r="A138" s="35"/>
      <c r="B138" s="36"/>
      <c r="C138" s="232" t="s">
        <v>80</v>
      </c>
      <c r="D138" s="232" t="s">
        <v>122</v>
      </c>
      <c r="E138" s="233" t="s">
        <v>129</v>
      </c>
      <c r="F138" s="234" t="s">
        <v>130</v>
      </c>
      <c r="G138" s="235" t="s">
        <v>125</v>
      </c>
      <c r="H138" s="236">
        <v>33</v>
      </c>
      <c r="I138" s="237"/>
      <c r="J138" s="238">
        <f>ROUND(I138*H138,2)</f>
        <v>0</v>
      </c>
      <c r="K138" s="234" t="s">
        <v>1</v>
      </c>
      <c r="L138" s="239"/>
      <c r="M138" s="240" t="s">
        <v>1</v>
      </c>
      <c r="N138" s="241" t="s">
        <v>45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126</v>
      </c>
      <c r="AT138" s="244" t="s">
        <v>122</v>
      </c>
      <c r="AU138" s="244" t="s">
        <v>89</v>
      </c>
      <c r="AY138" s="14" t="s">
        <v>119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4" t="s">
        <v>21</v>
      </c>
      <c r="BK138" s="245">
        <f>ROUND(I138*H138,2)</f>
        <v>0</v>
      </c>
      <c r="BL138" s="14" t="s">
        <v>127</v>
      </c>
      <c r="BM138" s="244" t="s">
        <v>131</v>
      </c>
    </row>
    <row r="139" s="2" customFormat="1" ht="24" customHeight="1">
      <c r="A139" s="35"/>
      <c r="B139" s="36"/>
      <c r="C139" s="232" t="s">
        <v>80</v>
      </c>
      <c r="D139" s="232" t="s">
        <v>122</v>
      </c>
      <c r="E139" s="233" t="s">
        <v>271</v>
      </c>
      <c r="F139" s="234" t="s">
        <v>272</v>
      </c>
      <c r="G139" s="235" t="s">
        <v>125</v>
      </c>
      <c r="H139" s="236">
        <v>15</v>
      </c>
      <c r="I139" s="237"/>
      <c r="J139" s="238">
        <f>ROUND(I139*H139,2)</f>
        <v>0</v>
      </c>
      <c r="K139" s="234" t="s">
        <v>1</v>
      </c>
      <c r="L139" s="239"/>
      <c r="M139" s="240" t="s">
        <v>1</v>
      </c>
      <c r="N139" s="241" t="s">
        <v>45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126</v>
      </c>
      <c r="AT139" s="244" t="s">
        <v>122</v>
      </c>
      <c r="AU139" s="244" t="s">
        <v>89</v>
      </c>
      <c r="AY139" s="14" t="s">
        <v>119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4" t="s">
        <v>21</v>
      </c>
      <c r="BK139" s="245">
        <f>ROUND(I139*H139,2)</f>
        <v>0</v>
      </c>
      <c r="BL139" s="14" t="s">
        <v>127</v>
      </c>
      <c r="BM139" s="244" t="s">
        <v>273</v>
      </c>
    </row>
    <row r="140" s="2" customFormat="1" ht="24" customHeight="1">
      <c r="A140" s="35"/>
      <c r="B140" s="36"/>
      <c r="C140" s="232" t="s">
        <v>80</v>
      </c>
      <c r="D140" s="232" t="s">
        <v>122</v>
      </c>
      <c r="E140" s="233" t="s">
        <v>274</v>
      </c>
      <c r="F140" s="234" t="s">
        <v>275</v>
      </c>
      <c r="G140" s="235" t="s">
        <v>125</v>
      </c>
      <c r="H140" s="236">
        <v>10</v>
      </c>
      <c r="I140" s="237"/>
      <c r="J140" s="238">
        <f>ROUND(I140*H140,2)</f>
        <v>0</v>
      </c>
      <c r="K140" s="234" t="s">
        <v>1</v>
      </c>
      <c r="L140" s="239"/>
      <c r="M140" s="240" t="s">
        <v>1</v>
      </c>
      <c r="N140" s="241" t="s">
        <v>45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126</v>
      </c>
      <c r="AT140" s="244" t="s">
        <v>122</v>
      </c>
      <c r="AU140" s="244" t="s">
        <v>89</v>
      </c>
      <c r="AY140" s="14" t="s">
        <v>119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4" t="s">
        <v>21</v>
      </c>
      <c r="BK140" s="245">
        <f>ROUND(I140*H140,2)</f>
        <v>0</v>
      </c>
      <c r="BL140" s="14" t="s">
        <v>127</v>
      </c>
      <c r="BM140" s="244" t="s">
        <v>276</v>
      </c>
    </row>
    <row r="141" s="2" customFormat="1" ht="24" customHeight="1">
      <c r="A141" s="35"/>
      <c r="B141" s="36"/>
      <c r="C141" s="232" t="s">
        <v>80</v>
      </c>
      <c r="D141" s="232" t="s">
        <v>122</v>
      </c>
      <c r="E141" s="233" t="s">
        <v>277</v>
      </c>
      <c r="F141" s="234" t="s">
        <v>278</v>
      </c>
      <c r="G141" s="235" t="s">
        <v>125</v>
      </c>
      <c r="H141" s="236">
        <v>2</v>
      </c>
      <c r="I141" s="237"/>
      <c r="J141" s="238">
        <f>ROUND(I141*H141,2)</f>
        <v>0</v>
      </c>
      <c r="K141" s="234" t="s">
        <v>1</v>
      </c>
      <c r="L141" s="239"/>
      <c r="M141" s="240" t="s">
        <v>1</v>
      </c>
      <c r="N141" s="241" t="s">
        <v>45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126</v>
      </c>
      <c r="AT141" s="244" t="s">
        <v>122</v>
      </c>
      <c r="AU141" s="244" t="s">
        <v>89</v>
      </c>
      <c r="AY141" s="14" t="s">
        <v>119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4" t="s">
        <v>21</v>
      </c>
      <c r="BK141" s="245">
        <f>ROUND(I141*H141,2)</f>
        <v>0</v>
      </c>
      <c r="BL141" s="14" t="s">
        <v>127</v>
      </c>
      <c r="BM141" s="244" t="s">
        <v>279</v>
      </c>
    </row>
    <row r="142" s="2" customFormat="1" ht="24" customHeight="1">
      <c r="A142" s="35"/>
      <c r="B142" s="36"/>
      <c r="C142" s="246" t="s">
        <v>80</v>
      </c>
      <c r="D142" s="246" t="s">
        <v>132</v>
      </c>
      <c r="E142" s="247" t="s">
        <v>133</v>
      </c>
      <c r="F142" s="248" t="s">
        <v>134</v>
      </c>
      <c r="G142" s="249" t="s">
        <v>125</v>
      </c>
      <c r="H142" s="250">
        <v>105</v>
      </c>
      <c r="I142" s="251"/>
      <c r="J142" s="252">
        <f>ROUND(I142*H142,2)</f>
        <v>0</v>
      </c>
      <c r="K142" s="248" t="s">
        <v>251</v>
      </c>
      <c r="L142" s="41"/>
      <c r="M142" s="253" t="s">
        <v>1</v>
      </c>
      <c r="N142" s="254" t="s">
        <v>45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127</v>
      </c>
      <c r="AT142" s="244" t="s">
        <v>132</v>
      </c>
      <c r="AU142" s="244" t="s">
        <v>89</v>
      </c>
      <c r="AY142" s="14" t="s">
        <v>119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4" t="s">
        <v>21</v>
      </c>
      <c r="BK142" s="245">
        <f>ROUND(I142*H142,2)</f>
        <v>0</v>
      </c>
      <c r="BL142" s="14" t="s">
        <v>127</v>
      </c>
      <c r="BM142" s="244" t="s">
        <v>135</v>
      </c>
    </row>
    <row r="143" s="2" customFormat="1" ht="24" customHeight="1">
      <c r="A143" s="35"/>
      <c r="B143" s="36"/>
      <c r="C143" s="246" t="s">
        <v>136</v>
      </c>
      <c r="D143" s="246" t="s">
        <v>132</v>
      </c>
      <c r="E143" s="247" t="s">
        <v>137</v>
      </c>
      <c r="F143" s="248" t="s">
        <v>138</v>
      </c>
      <c r="G143" s="249" t="s">
        <v>139</v>
      </c>
      <c r="H143" s="250">
        <v>0.089999999999999997</v>
      </c>
      <c r="I143" s="251"/>
      <c r="J143" s="252">
        <f>ROUND(I143*H143,2)</f>
        <v>0</v>
      </c>
      <c r="K143" s="248" t="s">
        <v>251</v>
      </c>
      <c r="L143" s="41"/>
      <c r="M143" s="253" t="s">
        <v>1</v>
      </c>
      <c r="N143" s="254" t="s">
        <v>45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127</v>
      </c>
      <c r="AT143" s="244" t="s">
        <v>132</v>
      </c>
      <c r="AU143" s="244" t="s">
        <v>89</v>
      </c>
      <c r="AY143" s="14" t="s">
        <v>119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4" t="s">
        <v>21</v>
      </c>
      <c r="BK143" s="245">
        <f>ROUND(I143*H143,2)</f>
        <v>0</v>
      </c>
      <c r="BL143" s="14" t="s">
        <v>127</v>
      </c>
      <c r="BM143" s="244" t="s">
        <v>136</v>
      </c>
    </row>
    <row r="144" s="2" customFormat="1" ht="24" customHeight="1">
      <c r="A144" s="35"/>
      <c r="B144" s="36"/>
      <c r="C144" s="246" t="s">
        <v>140</v>
      </c>
      <c r="D144" s="246" t="s">
        <v>132</v>
      </c>
      <c r="E144" s="247" t="s">
        <v>141</v>
      </c>
      <c r="F144" s="248" t="s">
        <v>142</v>
      </c>
      <c r="G144" s="249" t="s">
        <v>139</v>
      </c>
      <c r="H144" s="250">
        <v>0.089999999999999997</v>
      </c>
      <c r="I144" s="251"/>
      <c r="J144" s="252">
        <f>ROUND(I144*H144,2)</f>
        <v>0</v>
      </c>
      <c r="K144" s="248" t="s">
        <v>251</v>
      </c>
      <c r="L144" s="41"/>
      <c r="M144" s="253" t="s">
        <v>1</v>
      </c>
      <c r="N144" s="254" t="s">
        <v>45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127</v>
      </c>
      <c r="AT144" s="244" t="s">
        <v>132</v>
      </c>
      <c r="AU144" s="244" t="s">
        <v>89</v>
      </c>
      <c r="AY144" s="14" t="s">
        <v>119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4" t="s">
        <v>21</v>
      </c>
      <c r="BK144" s="245">
        <f>ROUND(I144*H144,2)</f>
        <v>0</v>
      </c>
      <c r="BL144" s="14" t="s">
        <v>127</v>
      </c>
      <c r="BM144" s="244" t="s">
        <v>140</v>
      </c>
    </row>
    <row r="145" s="12" customFormat="1" ht="22.8" customHeight="1">
      <c r="A145" s="12"/>
      <c r="B145" s="216"/>
      <c r="C145" s="217"/>
      <c r="D145" s="218" t="s">
        <v>79</v>
      </c>
      <c r="E145" s="230" t="s">
        <v>280</v>
      </c>
      <c r="F145" s="230" t="s">
        <v>281</v>
      </c>
      <c r="G145" s="217"/>
      <c r="H145" s="217"/>
      <c r="I145" s="220"/>
      <c r="J145" s="231">
        <f>BK145</f>
        <v>0</v>
      </c>
      <c r="K145" s="217"/>
      <c r="L145" s="222"/>
      <c r="M145" s="223"/>
      <c r="N145" s="224"/>
      <c r="O145" s="224"/>
      <c r="P145" s="225">
        <f>SUM(P146:P150)</f>
        <v>0</v>
      </c>
      <c r="Q145" s="224"/>
      <c r="R145" s="225">
        <f>SUM(R146:R150)</f>
        <v>0.0028999999999999998</v>
      </c>
      <c r="S145" s="224"/>
      <c r="T145" s="226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7" t="s">
        <v>80</v>
      </c>
      <c r="AT145" s="228" t="s">
        <v>79</v>
      </c>
      <c r="AU145" s="228" t="s">
        <v>21</v>
      </c>
      <c r="AY145" s="227" t="s">
        <v>119</v>
      </c>
      <c r="BK145" s="229">
        <f>SUM(BK146:BK150)</f>
        <v>0</v>
      </c>
    </row>
    <row r="146" s="2" customFormat="1" ht="16.5" customHeight="1">
      <c r="A146" s="35"/>
      <c r="B146" s="36"/>
      <c r="C146" s="246" t="s">
        <v>26</v>
      </c>
      <c r="D146" s="246" t="s">
        <v>132</v>
      </c>
      <c r="E146" s="247" t="s">
        <v>282</v>
      </c>
      <c r="F146" s="248" t="s">
        <v>283</v>
      </c>
      <c r="G146" s="249" t="s">
        <v>284</v>
      </c>
      <c r="H146" s="250">
        <v>2</v>
      </c>
      <c r="I146" s="251"/>
      <c r="J146" s="252">
        <f>ROUND(I146*H146,2)</f>
        <v>0</v>
      </c>
      <c r="K146" s="248" t="s">
        <v>1</v>
      </c>
      <c r="L146" s="41"/>
      <c r="M146" s="253" t="s">
        <v>1</v>
      </c>
      <c r="N146" s="254" t="s">
        <v>45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127</v>
      </c>
      <c r="AT146" s="244" t="s">
        <v>132</v>
      </c>
      <c r="AU146" s="244" t="s">
        <v>89</v>
      </c>
      <c r="AY146" s="14" t="s">
        <v>119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4" t="s">
        <v>21</v>
      </c>
      <c r="BK146" s="245">
        <f>ROUND(I146*H146,2)</f>
        <v>0</v>
      </c>
      <c r="BL146" s="14" t="s">
        <v>127</v>
      </c>
      <c r="BM146" s="244" t="s">
        <v>26</v>
      </c>
    </row>
    <row r="147" s="2" customFormat="1" ht="16.5" customHeight="1">
      <c r="A147" s="35"/>
      <c r="B147" s="36"/>
      <c r="C147" s="232" t="s">
        <v>285</v>
      </c>
      <c r="D147" s="232" t="s">
        <v>122</v>
      </c>
      <c r="E147" s="233" t="s">
        <v>286</v>
      </c>
      <c r="F147" s="234" t="s">
        <v>287</v>
      </c>
      <c r="G147" s="235" t="s">
        <v>168</v>
      </c>
      <c r="H147" s="236">
        <v>2</v>
      </c>
      <c r="I147" s="237"/>
      <c r="J147" s="238">
        <f>ROUND(I147*H147,2)</f>
        <v>0</v>
      </c>
      <c r="K147" s="234" t="s">
        <v>1</v>
      </c>
      <c r="L147" s="239"/>
      <c r="M147" s="240" t="s">
        <v>1</v>
      </c>
      <c r="N147" s="241" t="s">
        <v>45</v>
      </c>
      <c r="O147" s="88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126</v>
      </c>
      <c r="AT147" s="244" t="s">
        <v>122</v>
      </c>
      <c r="AU147" s="244" t="s">
        <v>89</v>
      </c>
      <c r="AY147" s="14" t="s">
        <v>119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14" t="s">
        <v>21</v>
      </c>
      <c r="BK147" s="245">
        <f>ROUND(I147*H147,2)</f>
        <v>0</v>
      </c>
      <c r="BL147" s="14" t="s">
        <v>127</v>
      </c>
      <c r="BM147" s="244" t="s">
        <v>285</v>
      </c>
    </row>
    <row r="148" s="2" customFormat="1" ht="16.5" customHeight="1">
      <c r="A148" s="35"/>
      <c r="B148" s="36"/>
      <c r="C148" s="246" t="s">
        <v>288</v>
      </c>
      <c r="D148" s="246" t="s">
        <v>132</v>
      </c>
      <c r="E148" s="247" t="s">
        <v>289</v>
      </c>
      <c r="F148" s="248" t="s">
        <v>290</v>
      </c>
      <c r="G148" s="249" t="s">
        <v>125</v>
      </c>
      <c r="H148" s="250">
        <v>10</v>
      </c>
      <c r="I148" s="251"/>
      <c r="J148" s="252">
        <f>ROUND(I148*H148,2)</f>
        <v>0</v>
      </c>
      <c r="K148" s="248" t="s">
        <v>1</v>
      </c>
      <c r="L148" s="41"/>
      <c r="M148" s="253" t="s">
        <v>1</v>
      </c>
      <c r="N148" s="254" t="s">
        <v>45</v>
      </c>
      <c r="O148" s="88"/>
      <c r="P148" s="242">
        <f>O148*H148</f>
        <v>0</v>
      </c>
      <c r="Q148" s="242">
        <v>0.00029</v>
      </c>
      <c r="R148" s="242">
        <f>Q148*H148</f>
        <v>0.0028999999999999998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127</v>
      </c>
      <c r="AT148" s="244" t="s">
        <v>132</v>
      </c>
      <c r="AU148" s="244" t="s">
        <v>89</v>
      </c>
      <c r="AY148" s="14" t="s">
        <v>119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4" t="s">
        <v>21</v>
      </c>
      <c r="BK148" s="245">
        <f>ROUND(I148*H148,2)</f>
        <v>0</v>
      </c>
      <c r="BL148" s="14" t="s">
        <v>127</v>
      </c>
      <c r="BM148" s="244" t="s">
        <v>288</v>
      </c>
    </row>
    <row r="149" s="2" customFormat="1" ht="24" customHeight="1">
      <c r="A149" s="35"/>
      <c r="B149" s="36"/>
      <c r="C149" s="246" t="s">
        <v>291</v>
      </c>
      <c r="D149" s="246" t="s">
        <v>132</v>
      </c>
      <c r="E149" s="247" t="s">
        <v>292</v>
      </c>
      <c r="F149" s="248" t="s">
        <v>293</v>
      </c>
      <c r="G149" s="249" t="s">
        <v>125</v>
      </c>
      <c r="H149" s="250">
        <v>10</v>
      </c>
      <c r="I149" s="251"/>
      <c r="J149" s="252">
        <f>ROUND(I149*H149,2)</f>
        <v>0</v>
      </c>
      <c r="K149" s="248" t="s">
        <v>251</v>
      </c>
      <c r="L149" s="41"/>
      <c r="M149" s="253" t="s">
        <v>1</v>
      </c>
      <c r="N149" s="254" t="s">
        <v>45</v>
      </c>
      <c r="O149" s="88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127</v>
      </c>
      <c r="AT149" s="244" t="s">
        <v>132</v>
      </c>
      <c r="AU149" s="244" t="s">
        <v>89</v>
      </c>
      <c r="AY149" s="14" t="s">
        <v>119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4" t="s">
        <v>21</v>
      </c>
      <c r="BK149" s="245">
        <f>ROUND(I149*H149,2)</f>
        <v>0</v>
      </c>
      <c r="BL149" s="14" t="s">
        <v>127</v>
      </c>
      <c r="BM149" s="244" t="s">
        <v>291</v>
      </c>
    </row>
    <row r="150" s="2" customFormat="1" ht="24" customHeight="1">
      <c r="A150" s="35"/>
      <c r="B150" s="36"/>
      <c r="C150" s="246" t="s">
        <v>8</v>
      </c>
      <c r="D150" s="246" t="s">
        <v>132</v>
      </c>
      <c r="E150" s="247" t="s">
        <v>294</v>
      </c>
      <c r="F150" s="248" t="s">
        <v>295</v>
      </c>
      <c r="G150" s="249" t="s">
        <v>139</v>
      </c>
      <c r="H150" s="250">
        <v>0.0030000000000000001</v>
      </c>
      <c r="I150" s="251"/>
      <c r="J150" s="252">
        <f>ROUND(I150*H150,2)</f>
        <v>0</v>
      </c>
      <c r="K150" s="248" t="s">
        <v>251</v>
      </c>
      <c r="L150" s="41"/>
      <c r="M150" s="253" t="s">
        <v>1</v>
      </c>
      <c r="N150" s="254" t="s">
        <v>45</v>
      </c>
      <c r="O150" s="88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127</v>
      </c>
      <c r="AT150" s="244" t="s">
        <v>132</v>
      </c>
      <c r="AU150" s="244" t="s">
        <v>89</v>
      </c>
      <c r="AY150" s="14" t="s">
        <v>119</v>
      </c>
      <c r="BE150" s="245">
        <f>IF(N150="základní",J150,0)</f>
        <v>0</v>
      </c>
      <c r="BF150" s="245">
        <f>IF(N150="snížená",J150,0)</f>
        <v>0</v>
      </c>
      <c r="BG150" s="245">
        <f>IF(N150="zákl. přenesená",J150,0)</f>
        <v>0</v>
      </c>
      <c r="BH150" s="245">
        <f>IF(N150="sníž. přenesená",J150,0)</f>
        <v>0</v>
      </c>
      <c r="BI150" s="245">
        <f>IF(N150="nulová",J150,0)</f>
        <v>0</v>
      </c>
      <c r="BJ150" s="14" t="s">
        <v>21</v>
      </c>
      <c r="BK150" s="245">
        <f>ROUND(I150*H150,2)</f>
        <v>0</v>
      </c>
      <c r="BL150" s="14" t="s">
        <v>127</v>
      </c>
      <c r="BM150" s="244" t="s">
        <v>8</v>
      </c>
    </row>
    <row r="151" s="12" customFormat="1" ht="22.8" customHeight="1">
      <c r="A151" s="12"/>
      <c r="B151" s="216"/>
      <c r="C151" s="217"/>
      <c r="D151" s="218" t="s">
        <v>79</v>
      </c>
      <c r="E151" s="230" t="s">
        <v>296</v>
      </c>
      <c r="F151" s="230" t="s">
        <v>297</v>
      </c>
      <c r="G151" s="217"/>
      <c r="H151" s="217"/>
      <c r="I151" s="220"/>
      <c r="J151" s="231">
        <f>BK151</f>
        <v>0</v>
      </c>
      <c r="K151" s="217"/>
      <c r="L151" s="222"/>
      <c r="M151" s="223"/>
      <c r="N151" s="224"/>
      <c r="O151" s="224"/>
      <c r="P151" s="225">
        <f>SUM(P152:P181)</f>
        <v>0</v>
      </c>
      <c r="Q151" s="224"/>
      <c r="R151" s="225">
        <f>SUM(R152:R181)</f>
        <v>0.20450000000000002</v>
      </c>
      <c r="S151" s="224"/>
      <c r="T151" s="226">
        <f>SUM(T152:T181)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7" t="s">
        <v>80</v>
      </c>
      <c r="AT151" s="228" t="s">
        <v>79</v>
      </c>
      <c r="AU151" s="228" t="s">
        <v>21</v>
      </c>
      <c r="AY151" s="227" t="s">
        <v>119</v>
      </c>
      <c r="BK151" s="229">
        <f>SUM(BK152:BK181)</f>
        <v>0</v>
      </c>
    </row>
    <row r="152" s="2" customFormat="1" ht="24" customHeight="1">
      <c r="A152" s="35"/>
      <c r="B152" s="36"/>
      <c r="C152" s="246" t="s">
        <v>298</v>
      </c>
      <c r="D152" s="246" t="s">
        <v>132</v>
      </c>
      <c r="E152" s="247" t="s">
        <v>299</v>
      </c>
      <c r="F152" s="248" t="s">
        <v>300</v>
      </c>
      <c r="G152" s="249" t="s">
        <v>301</v>
      </c>
      <c r="H152" s="250">
        <v>20</v>
      </c>
      <c r="I152" s="251"/>
      <c r="J152" s="252">
        <f>ROUND(I152*H152,2)</f>
        <v>0</v>
      </c>
      <c r="K152" s="248" t="s">
        <v>1</v>
      </c>
      <c r="L152" s="41"/>
      <c r="M152" s="253" t="s">
        <v>1</v>
      </c>
      <c r="N152" s="254" t="s">
        <v>45</v>
      </c>
      <c r="O152" s="88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127</v>
      </c>
      <c r="AT152" s="244" t="s">
        <v>132</v>
      </c>
      <c r="AU152" s="244" t="s">
        <v>89</v>
      </c>
      <c r="AY152" s="14" t="s">
        <v>119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4" t="s">
        <v>21</v>
      </c>
      <c r="BK152" s="245">
        <f>ROUND(I152*H152,2)</f>
        <v>0</v>
      </c>
      <c r="BL152" s="14" t="s">
        <v>127</v>
      </c>
      <c r="BM152" s="244" t="s">
        <v>298</v>
      </c>
    </row>
    <row r="153" s="2" customFormat="1" ht="24" customHeight="1">
      <c r="A153" s="35"/>
      <c r="B153" s="36"/>
      <c r="C153" s="232" t="s">
        <v>302</v>
      </c>
      <c r="D153" s="232" t="s">
        <v>122</v>
      </c>
      <c r="E153" s="233" t="s">
        <v>303</v>
      </c>
      <c r="F153" s="234" t="s">
        <v>304</v>
      </c>
      <c r="G153" s="235" t="s">
        <v>165</v>
      </c>
      <c r="H153" s="236">
        <v>2</v>
      </c>
      <c r="I153" s="237"/>
      <c r="J153" s="238">
        <f>ROUND(I153*H153,2)</f>
        <v>0</v>
      </c>
      <c r="K153" s="234" t="s">
        <v>1</v>
      </c>
      <c r="L153" s="239"/>
      <c r="M153" s="240" t="s">
        <v>1</v>
      </c>
      <c r="N153" s="241" t="s">
        <v>45</v>
      </c>
      <c r="O153" s="88"/>
      <c r="P153" s="242">
        <f>O153*H153</f>
        <v>0</v>
      </c>
      <c r="Q153" s="242">
        <v>0.035999999999999997</v>
      </c>
      <c r="R153" s="242">
        <f>Q153*H153</f>
        <v>0.071999999999999995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305</v>
      </c>
      <c r="AT153" s="244" t="s">
        <v>122</v>
      </c>
      <c r="AU153" s="244" t="s">
        <v>89</v>
      </c>
      <c r="AY153" s="14" t="s">
        <v>119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4" t="s">
        <v>21</v>
      </c>
      <c r="BK153" s="245">
        <f>ROUND(I153*H153,2)</f>
        <v>0</v>
      </c>
      <c r="BL153" s="14" t="s">
        <v>306</v>
      </c>
      <c r="BM153" s="244" t="s">
        <v>302</v>
      </c>
    </row>
    <row r="154" s="2" customFormat="1">
      <c r="A154" s="35"/>
      <c r="B154" s="36"/>
      <c r="C154" s="37"/>
      <c r="D154" s="260" t="s">
        <v>307</v>
      </c>
      <c r="E154" s="37"/>
      <c r="F154" s="261" t="s">
        <v>308</v>
      </c>
      <c r="G154" s="37"/>
      <c r="H154" s="37"/>
      <c r="I154" s="141"/>
      <c r="J154" s="37"/>
      <c r="K154" s="37"/>
      <c r="L154" s="41"/>
      <c r="M154" s="262"/>
      <c r="N154" s="263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307</v>
      </c>
      <c r="AU154" s="14" t="s">
        <v>89</v>
      </c>
    </row>
    <row r="155" s="2" customFormat="1" ht="16.5" customHeight="1">
      <c r="A155" s="35"/>
      <c r="B155" s="36"/>
      <c r="C155" s="232" t="s">
        <v>309</v>
      </c>
      <c r="D155" s="232" t="s">
        <v>122</v>
      </c>
      <c r="E155" s="233" t="s">
        <v>310</v>
      </c>
      <c r="F155" s="234" t="s">
        <v>311</v>
      </c>
      <c r="G155" s="235" t="s">
        <v>165</v>
      </c>
      <c r="H155" s="236">
        <v>2</v>
      </c>
      <c r="I155" s="237"/>
      <c r="J155" s="238">
        <f>ROUND(I155*H155,2)</f>
        <v>0</v>
      </c>
      <c r="K155" s="234" t="s">
        <v>1</v>
      </c>
      <c r="L155" s="239"/>
      <c r="M155" s="240" t="s">
        <v>1</v>
      </c>
      <c r="N155" s="241" t="s">
        <v>45</v>
      </c>
      <c r="O155" s="88"/>
      <c r="P155" s="242">
        <f>O155*H155</f>
        <v>0</v>
      </c>
      <c r="Q155" s="242">
        <v>0.001</v>
      </c>
      <c r="R155" s="242">
        <f>Q155*H155</f>
        <v>0.002</v>
      </c>
      <c r="S155" s="242">
        <v>0</v>
      </c>
      <c r="T155" s="24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305</v>
      </c>
      <c r="AT155" s="244" t="s">
        <v>122</v>
      </c>
      <c r="AU155" s="244" t="s">
        <v>89</v>
      </c>
      <c r="AY155" s="14" t="s">
        <v>119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4" t="s">
        <v>21</v>
      </c>
      <c r="BK155" s="245">
        <f>ROUND(I155*H155,2)</f>
        <v>0</v>
      </c>
      <c r="BL155" s="14" t="s">
        <v>306</v>
      </c>
      <c r="BM155" s="244" t="s">
        <v>309</v>
      </c>
    </row>
    <row r="156" s="2" customFormat="1" ht="16.5" customHeight="1">
      <c r="A156" s="35"/>
      <c r="B156" s="36"/>
      <c r="C156" s="232" t="s">
        <v>312</v>
      </c>
      <c r="D156" s="232" t="s">
        <v>122</v>
      </c>
      <c r="E156" s="233" t="s">
        <v>313</v>
      </c>
      <c r="F156" s="234" t="s">
        <v>314</v>
      </c>
      <c r="G156" s="235" t="s">
        <v>165</v>
      </c>
      <c r="H156" s="236">
        <v>2</v>
      </c>
      <c r="I156" s="237"/>
      <c r="J156" s="238">
        <f>ROUND(I156*H156,2)</f>
        <v>0</v>
      </c>
      <c r="K156" s="234" t="s">
        <v>1</v>
      </c>
      <c r="L156" s="239"/>
      <c r="M156" s="240" t="s">
        <v>1</v>
      </c>
      <c r="N156" s="241" t="s">
        <v>45</v>
      </c>
      <c r="O156" s="88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305</v>
      </c>
      <c r="AT156" s="244" t="s">
        <v>122</v>
      </c>
      <c r="AU156" s="244" t="s">
        <v>89</v>
      </c>
      <c r="AY156" s="14" t="s">
        <v>119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4" t="s">
        <v>21</v>
      </c>
      <c r="BK156" s="245">
        <f>ROUND(I156*H156,2)</f>
        <v>0</v>
      </c>
      <c r="BL156" s="14" t="s">
        <v>306</v>
      </c>
      <c r="BM156" s="244" t="s">
        <v>312</v>
      </c>
    </row>
    <row r="157" s="2" customFormat="1" ht="16.5" customHeight="1">
      <c r="A157" s="35"/>
      <c r="B157" s="36"/>
      <c r="C157" s="232" t="s">
        <v>315</v>
      </c>
      <c r="D157" s="232" t="s">
        <v>122</v>
      </c>
      <c r="E157" s="233" t="s">
        <v>316</v>
      </c>
      <c r="F157" s="234" t="s">
        <v>317</v>
      </c>
      <c r="G157" s="235" t="s">
        <v>165</v>
      </c>
      <c r="H157" s="236">
        <v>1</v>
      </c>
      <c r="I157" s="237"/>
      <c r="J157" s="238">
        <f>ROUND(I157*H157,2)</f>
        <v>0</v>
      </c>
      <c r="K157" s="234" t="s">
        <v>1</v>
      </c>
      <c r="L157" s="239"/>
      <c r="M157" s="240" t="s">
        <v>1</v>
      </c>
      <c r="N157" s="241" t="s">
        <v>45</v>
      </c>
      <c r="O157" s="88"/>
      <c r="P157" s="242">
        <f>O157*H157</f>
        <v>0</v>
      </c>
      <c r="Q157" s="242">
        <v>0.00050000000000000001</v>
      </c>
      <c r="R157" s="242">
        <f>Q157*H157</f>
        <v>0.00050000000000000001</v>
      </c>
      <c r="S157" s="242">
        <v>0</v>
      </c>
      <c r="T157" s="24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4" t="s">
        <v>305</v>
      </c>
      <c r="AT157" s="244" t="s">
        <v>122</v>
      </c>
      <c r="AU157" s="244" t="s">
        <v>89</v>
      </c>
      <c r="AY157" s="14" t="s">
        <v>119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4" t="s">
        <v>21</v>
      </c>
      <c r="BK157" s="245">
        <f>ROUND(I157*H157,2)</f>
        <v>0</v>
      </c>
      <c r="BL157" s="14" t="s">
        <v>306</v>
      </c>
      <c r="BM157" s="244" t="s">
        <v>315</v>
      </c>
    </row>
    <row r="158" s="2" customFormat="1" ht="16.5" customHeight="1">
      <c r="A158" s="35"/>
      <c r="B158" s="36"/>
      <c r="C158" s="232" t="s">
        <v>318</v>
      </c>
      <c r="D158" s="232" t="s">
        <v>122</v>
      </c>
      <c r="E158" s="233" t="s">
        <v>319</v>
      </c>
      <c r="F158" s="234" t="s">
        <v>320</v>
      </c>
      <c r="G158" s="235" t="s">
        <v>165</v>
      </c>
      <c r="H158" s="236">
        <v>1</v>
      </c>
      <c r="I158" s="237"/>
      <c r="J158" s="238">
        <f>ROUND(I158*H158,2)</f>
        <v>0</v>
      </c>
      <c r="K158" s="234" t="s">
        <v>1</v>
      </c>
      <c r="L158" s="239"/>
      <c r="M158" s="240" t="s">
        <v>1</v>
      </c>
      <c r="N158" s="241" t="s">
        <v>45</v>
      </c>
      <c r="O158" s="88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4" t="s">
        <v>305</v>
      </c>
      <c r="AT158" s="244" t="s">
        <v>122</v>
      </c>
      <c r="AU158" s="244" t="s">
        <v>89</v>
      </c>
      <c r="AY158" s="14" t="s">
        <v>119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4" t="s">
        <v>21</v>
      </c>
      <c r="BK158" s="245">
        <f>ROUND(I158*H158,2)</f>
        <v>0</v>
      </c>
      <c r="BL158" s="14" t="s">
        <v>306</v>
      </c>
      <c r="BM158" s="244" t="s">
        <v>318</v>
      </c>
    </row>
    <row r="159" s="2" customFormat="1" ht="16.5" customHeight="1">
      <c r="A159" s="35"/>
      <c r="B159" s="36"/>
      <c r="C159" s="232" t="s">
        <v>321</v>
      </c>
      <c r="D159" s="232" t="s">
        <v>122</v>
      </c>
      <c r="E159" s="233" t="s">
        <v>322</v>
      </c>
      <c r="F159" s="234" t="s">
        <v>323</v>
      </c>
      <c r="G159" s="235" t="s">
        <v>165</v>
      </c>
      <c r="H159" s="236">
        <v>1</v>
      </c>
      <c r="I159" s="237"/>
      <c r="J159" s="238">
        <f>ROUND(I159*H159,2)</f>
        <v>0</v>
      </c>
      <c r="K159" s="234" t="s">
        <v>1</v>
      </c>
      <c r="L159" s="239"/>
      <c r="M159" s="240" t="s">
        <v>1</v>
      </c>
      <c r="N159" s="241" t="s">
        <v>45</v>
      </c>
      <c r="O159" s="88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305</v>
      </c>
      <c r="AT159" s="244" t="s">
        <v>122</v>
      </c>
      <c r="AU159" s="244" t="s">
        <v>89</v>
      </c>
      <c r="AY159" s="14" t="s">
        <v>119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4" t="s">
        <v>21</v>
      </c>
      <c r="BK159" s="245">
        <f>ROUND(I159*H159,2)</f>
        <v>0</v>
      </c>
      <c r="BL159" s="14" t="s">
        <v>306</v>
      </c>
      <c r="BM159" s="244" t="s">
        <v>321</v>
      </c>
    </row>
    <row r="160" s="2" customFormat="1" ht="16.5" customHeight="1">
      <c r="A160" s="35"/>
      <c r="B160" s="36"/>
      <c r="C160" s="232" t="s">
        <v>324</v>
      </c>
      <c r="D160" s="232" t="s">
        <v>122</v>
      </c>
      <c r="E160" s="233" t="s">
        <v>325</v>
      </c>
      <c r="F160" s="234" t="s">
        <v>326</v>
      </c>
      <c r="G160" s="235" t="s">
        <v>165</v>
      </c>
      <c r="H160" s="236">
        <v>1</v>
      </c>
      <c r="I160" s="237"/>
      <c r="J160" s="238">
        <f>ROUND(I160*H160,2)</f>
        <v>0</v>
      </c>
      <c r="K160" s="234" t="s">
        <v>1</v>
      </c>
      <c r="L160" s="239"/>
      <c r="M160" s="240" t="s">
        <v>1</v>
      </c>
      <c r="N160" s="241" t="s">
        <v>45</v>
      </c>
      <c r="O160" s="88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305</v>
      </c>
      <c r="AT160" s="244" t="s">
        <v>122</v>
      </c>
      <c r="AU160" s="244" t="s">
        <v>89</v>
      </c>
      <c r="AY160" s="14" t="s">
        <v>119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4" t="s">
        <v>21</v>
      </c>
      <c r="BK160" s="245">
        <f>ROUND(I160*H160,2)</f>
        <v>0</v>
      </c>
      <c r="BL160" s="14" t="s">
        <v>306</v>
      </c>
      <c r="BM160" s="244" t="s">
        <v>324</v>
      </c>
    </row>
    <row r="161" s="2" customFormat="1" ht="16.5" customHeight="1">
      <c r="A161" s="35"/>
      <c r="B161" s="36"/>
      <c r="C161" s="232" t="s">
        <v>327</v>
      </c>
      <c r="D161" s="232" t="s">
        <v>122</v>
      </c>
      <c r="E161" s="233" t="s">
        <v>328</v>
      </c>
      <c r="F161" s="234" t="s">
        <v>329</v>
      </c>
      <c r="G161" s="235" t="s">
        <v>165</v>
      </c>
      <c r="H161" s="236">
        <v>1</v>
      </c>
      <c r="I161" s="237"/>
      <c r="J161" s="238">
        <f>ROUND(I161*H161,2)</f>
        <v>0</v>
      </c>
      <c r="K161" s="234" t="s">
        <v>1</v>
      </c>
      <c r="L161" s="239"/>
      <c r="M161" s="240" t="s">
        <v>1</v>
      </c>
      <c r="N161" s="241" t="s">
        <v>45</v>
      </c>
      <c r="O161" s="88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305</v>
      </c>
      <c r="AT161" s="244" t="s">
        <v>122</v>
      </c>
      <c r="AU161" s="244" t="s">
        <v>89</v>
      </c>
      <c r="AY161" s="14" t="s">
        <v>119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4" t="s">
        <v>21</v>
      </c>
      <c r="BK161" s="245">
        <f>ROUND(I161*H161,2)</f>
        <v>0</v>
      </c>
      <c r="BL161" s="14" t="s">
        <v>306</v>
      </c>
      <c r="BM161" s="244" t="s">
        <v>327</v>
      </c>
    </row>
    <row r="162" s="2" customFormat="1" ht="16.5" customHeight="1">
      <c r="A162" s="35"/>
      <c r="B162" s="36"/>
      <c r="C162" s="232" t="s">
        <v>330</v>
      </c>
      <c r="D162" s="232" t="s">
        <v>122</v>
      </c>
      <c r="E162" s="233" t="s">
        <v>331</v>
      </c>
      <c r="F162" s="234" t="s">
        <v>332</v>
      </c>
      <c r="G162" s="235" t="s">
        <v>165</v>
      </c>
      <c r="H162" s="236">
        <v>2</v>
      </c>
      <c r="I162" s="237"/>
      <c r="J162" s="238">
        <f>ROUND(I162*H162,2)</f>
        <v>0</v>
      </c>
      <c r="K162" s="234" t="s">
        <v>1</v>
      </c>
      <c r="L162" s="239"/>
      <c r="M162" s="240" t="s">
        <v>1</v>
      </c>
      <c r="N162" s="241" t="s">
        <v>45</v>
      </c>
      <c r="O162" s="88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4" t="s">
        <v>305</v>
      </c>
      <c r="AT162" s="244" t="s">
        <v>122</v>
      </c>
      <c r="AU162" s="244" t="s">
        <v>89</v>
      </c>
      <c r="AY162" s="14" t="s">
        <v>119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4" t="s">
        <v>21</v>
      </c>
      <c r="BK162" s="245">
        <f>ROUND(I162*H162,2)</f>
        <v>0</v>
      </c>
      <c r="BL162" s="14" t="s">
        <v>306</v>
      </c>
      <c r="BM162" s="244" t="s">
        <v>330</v>
      </c>
    </row>
    <row r="163" s="2" customFormat="1" ht="16.5" customHeight="1">
      <c r="A163" s="35"/>
      <c r="B163" s="36"/>
      <c r="C163" s="232" t="s">
        <v>333</v>
      </c>
      <c r="D163" s="232" t="s">
        <v>122</v>
      </c>
      <c r="E163" s="233" t="s">
        <v>334</v>
      </c>
      <c r="F163" s="234" t="s">
        <v>335</v>
      </c>
      <c r="G163" s="235" t="s">
        <v>165</v>
      </c>
      <c r="H163" s="236">
        <v>1</v>
      </c>
      <c r="I163" s="237"/>
      <c r="J163" s="238">
        <f>ROUND(I163*H163,2)</f>
        <v>0</v>
      </c>
      <c r="K163" s="234" t="s">
        <v>1</v>
      </c>
      <c r="L163" s="239"/>
      <c r="M163" s="240" t="s">
        <v>1</v>
      </c>
      <c r="N163" s="241" t="s">
        <v>45</v>
      </c>
      <c r="O163" s="88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4" t="s">
        <v>305</v>
      </c>
      <c r="AT163" s="244" t="s">
        <v>122</v>
      </c>
      <c r="AU163" s="244" t="s">
        <v>89</v>
      </c>
      <c r="AY163" s="14" t="s">
        <v>119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4" t="s">
        <v>21</v>
      </c>
      <c r="BK163" s="245">
        <f>ROUND(I163*H163,2)</f>
        <v>0</v>
      </c>
      <c r="BL163" s="14" t="s">
        <v>306</v>
      </c>
      <c r="BM163" s="244" t="s">
        <v>336</v>
      </c>
    </row>
    <row r="164" s="2" customFormat="1" ht="16.5" customHeight="1">
      <c r="A164" s="35"/>
      <c r="B164" s="36"/>
      <c r="C164" s="232" t="s">
        <v>337</v>
      </c>
      <c r="D164" s="232" t="s">
        <v>122</v>
      </c>
      <c r="E164" s="233" t="s">
        <v>338</v>
      </c>
      <c r="F164" s="234" t="s">
        <v>339</v>
      </c>
      <c r="G164" s="235" t="s">
        <v>165</v>
      </c>
      <c r="H164" s="236">
        <v>1</v>
      </c>
      <c r="I164" s="237"/>
      <c r="J164" s="238">
        <f>ROUND(I164*H164,2)</f>
        <v>0</v>
      </c>
      <c r="K164" s="234" t="s">
        <v>1</v>
      </c>
      <c r="L164" s="239"/>
      <c r="M164" s="240" t="s">
        <v>1</v>
      </c>
      <c r="N164" s="241" t="s">
        <v>45</v>
      </c>
      <c r="O164" s="88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4" t="s">
        <v>305</v>
      </c>
      <c r="AT164" s="244" t="s">
        <v>122</v>
      </c>
      <c r="AU164" s="244" t="s">
        <v>89</v>
      </c>
      <c r="AY164" s="14" t="s">
        <v>119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4" t="s">
        <v>21</v>
      </c>
      <c r="BK164" s="245">
        <f>ROUND(I164*H164,2)</f>
        <v>0</v>
      </c>
      <c r="BL164" s="14" t="s">
        <v>306</v>
      </c>
      <c r="BM164" s="244" t="s">
        <v>340</v>
      </c>
    </row>
    <row r="165" s="2" customFormat="1" ht="16.5" customHeight="1">
      <c r="A165" s="35"/>
      <c r="B165" s="36"/>
      <c r="C165" s="232" t="s">
        <v>341</v>
      </c>
      <c r="D165" s="232" t="s">
        <v>122</v>
      </c>
      <c r="E165" s="233" t="s">
        <v>342</v>
      </c>
      <c r="F165" s="234" t="s">
        <v>343</v>
      </c>
      <c r="G165" s="235" t="s">
        <v>165</v>
      </c>
      <c r="H165" s="236">
        <v>1</v>
      </c>
      <c r="I165" s="237"/>
      <c r="J165" s="238">
        <f>ROUND(I165*H165,2)</f>
        <v>0</v>
      </c>
      <c r="K165" s="234" t="s">
        <v>1</v>
      </c>
      <c r="L165" s="239"/>
      <c r="M165" s="240" t="s">
        <v>1</v>
      </c>
      <c r="N165" s="241" t="s">
        <v>45</v>
      </c>
      <c r="O165" s="88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4" t="s">
        <v>305</v>
      </c>
      <c r="AT165" s="244" t="s">
        <v>122</v>
      </c>
      <c r="AU165" s="244" t="s">
        <v>89</v>
      </c>
      <c r="AY165" s="14" t="s">
        <v>119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4" t="s">
        <v>21</v>
      </c>
      <c r="BK165" s="245">
        <f>ROUND(I165*H165,2)</f>
        <v>0</v>
      </c>
      <c r="BL165" s="14" t="s">
        <v>306</v>
      </c>
      <c r="BM165" s="244" t="s">
        <v>344</v>
      </c>
    </row>
    <row r="166" s="2" customFormat="1" ht="16.5" customHeight="1">
      <c r="A166" s="35"/>
      <c r="B166" s="36"/>
      <c r="C166" s="232" t="s">
        <v>345</v>
      </c>
      <c r="D166" s="232" t="s">
        <v>122</v>
      </c>
      <c r="E166" s="233" t="s">
        <v>346</v>
      </c>
      <c r="F166" s="234" t="s">
        <v>347</v>
      </c>
      <c r="G166" s="235" t="s">
        <v>348</v>
      </c>
      <c r="H166" s="236">
        <v>1</v>
      </c>
      <c r="I166" s="237"/>
      <c r="J166" s="238">
        <f>ROUND(I166*H166,2)</f>
        <v>0</v>
      </c>
      <c r="K166" s="234" t="s">
        <v>1</v>
      </c>
      <c r="L166" s="239"/>
      <c r="M166" s="240" t="s">
        <v>1</v>
      </c>
      <c r="N166" s="241" t="s">
        <v>45</v>
      </c>
      <c r="O166" s="88"/>
      <c r="P166" s="242">
        <f>O166*H166</f>
        <v>0</v>
      </c>
      <c r="Q166" s="242">
        <v>0.0050000000000000001</v>
      </c>
      <c r="R166" s="242">
        <f>Q166*H166</f>
        <v>0.0050000000000000001</v>
      </c>
      <c r="S166" s="242">
        <v>0</v>
      </c>
      <c r="T166" s="24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4" t="s">
        <v>305</v>
      </c>
      <c r="AT166" s="244" t="s">
        <v>122</v>
      </c>
      <c r="AU166" s="244" t="s">
        <v>89</v>
      </c>
      <c r="AY166" s="14" t="s">
        <v>119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14" t="s">
        <v>21</v>
      </c>
      <c r="BK166" s="245">
        <f>ROUND(I166*H166,2)</f>
        <v>0</v>
      </c>
      <c r="BL166" s="14" t="s">
        <v>306</v>
      </c>
      <c r="BM166" s="244" t="s">
        <v>345</v>
      </c>
    </row>
    <row r="167" s="2" customFormat="1">
      <c r="A167" s="35"/>
      <c r="B167" s="36"/>
      <c r="C167" s="37"/>
      <c r="D167" s="260" t="s">
        <v>307</v>
      </c>
      <c r="E167" s="37"/>
      <c r="F167" s="261" t="s">
        <v>349</v>
      </c>
      <c r="G167" s="37"/>
      <c r="H167" s="37"/>
      <c r="I167" s="141"/>
      <c r="J167" s="37"/>
      <c r="K167" s="37"/>
      <c r="L167" s="41"/>
      <c r="M167" s="262"/>
      <c r="N167" s="263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307</v>
      </c>
      <c r="AU167" s="14" t="s">
        <v>89</v>
      </c>
    </row>
    <row r="168" s="2" customFormat="1" ht="16.5" customHeight="1">
      <c r="A168" s="35"/>
      <c r="B168" s="36"/>
      <c r="C168" s="232" t="s">
        <v>350</v>
      </c>
      <c r="D168" s="232" t="s">
        <v>122</v>
      </c>
      <c r="E168" s="233" t="s">
        <v>351</v>
      </c>
      <c r="F168" s="234" t="s">
        <v>352</v>
      </c>
      <c r="G168" s="235" t="s">
        <v>165</v>
      </c>
      <c r="H168" s="236">
        <v>2</v>
      </c>
      <c r="I168" s="237"/>
      <c r="J168" s="238">
        <f>ROUND(I168*H168,2)</f>
        <v>0</v>
      </c>
      <c r="K168" s="234" t="s">
        <v>1</v>
      </c>
      <c r="L168" s="239"/>
      <c r="M168" s="240" t="s">
        <v>1</v>
      </c>
      <c r="N168" s="241" t="s">
        <v>45</v>
      </c>
      <c r="O168" s="88"/>
      <c r="P168" s="242">
        <f>O168*H168</f>
        <v>0</v>
      </c>
      <c r="Q168" s="242">
        <v>0.001</v>
      </c>
      <c r="R168" s="242">
        <f>Q168*H168</f>
        <v>0.002</v>
      </c>
      <c r="S168" s="242">
        <v>0</v>
      </c>
      <c r="T168" s="24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4" t="s">
        <v>305</v>
      </c>
      <c r="AT168" s="244" t="s">
        <v>122</v>
      </c>
      <c r="AU168" s="244" t="s">
        <v>89</v>
      </c>
      <c r="AY168" s="14" t="s">
        <v>119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4" t="s">
        <v>21</v>
      </c>
      <c r="BK168" s="245">
        <f>ROUND(I168*H168,2)</f>
        <v>0</v>
      </c>
      <c r="BL168" s="14" t="s">
        <v>306</v>
      </c>
      <c r="BM168" s="244" t="s">
        <v>350</v>
      </c>
    </row>
    <row r="169" s="2" customFormat="1" ht="16.5" customHeight="1">
      <c r="A169" s="35"/>
      <c r="B169" s="36"/>
      <c r="C169" s="232" t="s">
        <v>353</v>
      </c>
      <c r="D169" s="232" t="s">
        <v>122</v>
      </c>
      <c r="E169" s="233" t="s">
        <v>354</v>
      </c>
      <c r="F169" s="234" t="s">
        <v>355</v>
      </c>
      <c r="G169" s="235" t="s">
        <v>165</v>
      </c>
      <c r="H169" s="236">
        <v>4</v>
      </c>
      <c r="I169" s="237"/>
      <c r="J169" s="238">
        <f>ROUND(I169*H169,2)</f>
        <v>0</v>
      </c>
      <c r="K169" s="234" t="s">
        <v>1</v>
      </c>
      <c r="L169" s="239"/>
      <c r="M169" s="240" t="s">
        <v>1</v>
      </c>
      <c r="N169" s="241" t="s">
        <v>45</v>
      </c>
      <c r="O169" s="88"/>
      <c r="P169" s="242">
        <f>O169*H169</f>
        <v>0</v>
      </c>
      <c r="Q169" s="242">
        <v>0.001</v>
      </c>
      <c r="R169" s="242">
        <f>Q169*H169</f>
        <v>0.0040000000000000001</v>
      </c>
      <c r="S169" s="242">
        <v>0</v>
      </c>
      <c r="T169" s="24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4" t="s">
        <v>305</v>
      </c>
      <c r="AT169" s="244" t="s">
        <v>122</v>
      </c>
      <c r="AU169" s="244" t="s">
        <v>89</v>
      </c>
      <c r="AY169" s="14" t="s">
        <v>119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14" t="s">
        <v>21</v>
      </c>
      <c r="BK169" s="245">
        <f>ROUND(I169*H169,2)</f>
        <v>0</v>
      </c>
      <c r="BL169" s="14" t="s">
        <v>306</v>
      </c>
      <c r="BM169" s="244" t="s">
        <v>353</v>
      </c>
    </row>
    <row r="170" s="2" customFormat="1" ht="16.5" customHeight="1">
      <c r="A170" s="35"/>
      <c r="B170" s="36"/>
      <c r="C170" s="232" t="s">
        <v>356</v>
      </c>
      <c r="D170" s="232" t="s">
        <v>122</v>
      </c>
      <c r="E170" s="233" t="s">
        <v>357</v>
      </c>
      <c r="F170" s="234" t="s">
        <v>358</v>
      </c>
      <c r="G170" s="235" t="s">
        <v>165</v>
      </c>
      <c r="H170" s="236">
        <v>7</v>
      </c>
      <c r="I170" s="237"/>
      <c r="J170" s="238">
        <f>ROUND(I170*H170,2)</f>
        <v>0</v>
      </c>
      <c r="K170" s="234" t="s">
        <v>1</v>
      </c>
      <c r="L170" s="239"/>
      <c r="M170" s="240" t="s">
        <v>1</v>
      </c>
      <c r="N170" s="241" t="s">
        <v>45</v>
      </c>
      <c r="O170" s="88"/>
      <c r="P170" s="242">
        <f>O170*H170</f>
        <v>0</v>
      </c>
      <c r="Q170" s="242">
        <v>0.001</v>
      </c>
      <c r="R170" s="242">
        <f>Q170*H170</f>
        <v>0.0070000000000000001</v>
      </c>
      <c r="S170" s="242">
        <v>0</v>
      </c>
      <c r="T170" s="24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4" t="s">
        <v>305</v>
      </c>
      <c r="AT170" s="244" t="s">
        <v>122</v>
      </c>
      <c r="AU170" s="244" t="s">
        <v>89</v>
      </c>
      <c r="AY170" s="14" t="s">
        <v>119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4" t="s">
        <v>21</v>
      </c>
      <c r="BK170" s="245">
        <f>ROUND(I170*H170,2)</f>
        <v>0</v>
      </c>
      <c r="BL170" s="14" t="s">
        <v>306</v>
      </c>
      <c r="BM170" s="244" t="s">
        <v>356</v>
      </c>
    </row>
    <row r="171" s="2" customFormat="1" ht="16.5" customHeight="1">
      <c r="A171" s="35"/>
      <c r="B171" s="36"/>
      <c r="C171" s="232" t="s">
        <v>359</v>
      </c>
      <c r="D171" s="232" t="s">
        <v>122</v>
      </c>
      <c r="E171" s="233" t="s">
        <v>360</v>
      </c>
      <c r="F171" s="234" t="s">
        <v>361</v>
      </c>
      <c r="G171" s="235" t="s">
        <v>165</v>
      </c>
      <c r="H171" s="236">
        <v>2</v>
      </c>
      <c r="I171" s="237"/>
      <c r="J171" s="238">
        <f>ROUND(I171*H171,2)</f>
        <v>0</v>
      </c>
      <c r="K171" s="234" t="s">
        <v>1</v>
      </c>
      <c r="L171" s="239"/>
      <c r="M171" s="240" t="s">
        <v>1</v>
      </c>
      <c r="N171" s="241" t="s">
        <v>45</v>
      </c>
      <c r="O171" s="88"/>
      <c r="P171" s="242">
        <f>O171*H171</f>
        <v>0</v>
      </c>
      <c r="Q171" s="242">
        <v>0.001</v>
      </c>
      <c r="R171" s="242">
        <f>Q171*H171</f>
        <v>0.002</v>
      </c>
      <c r="S171" s="242">
        <v>0</v>
      </c>
      <c r="T171" s="24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4" t="s">
        <v>305</v>
      </c>
      <c r="AT171" s="244" t="s">
        <v>122</v>
      </c>
      <c r="AU171" s="244" t="s">
        <v>89</v>
      </c>
      <c r="AY171" s="14" t="s">
        <v>119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4" t="s">
        <v>21</v>
      </c>
      <c r="BK171" s="245">
        <f>ROUND(I171*H171,2)</f>
        <v>0</v>
      </c>
      <c r="BL171" s="14" t="s">
        <v>306</v>
      </c>
      <c r="BM171" s="244" t="s">
        <v>359</v>
      </c>
    </row>
    <row r="172" s="2" customFormat="1" ht="16.5" customHeight="1">
      <c r="A172" s="35"/>
      <c r="B172" s="36"/>
      <c r="C172" s="232" t="s">
        <v>362</v>
      </c>
      <c r="D172" s="232" t="s">
        <v>122</v>
      </c>
      <c r="E172" s="233" t="s">
        <v>363</v>
      </c>
      <c r="F172" s="234" t="s">
        <v>364</v>
      </c>
      <c r="G172" s="235" t="s">
        <v>165</v>
      </c>
      <c r="H172" s="236">
        <v>2</v>
      </c>
      <c r="I172" s="237"/>
      <c r="J172" s="238">
        <f>ROUND(I172*H172,2)</f>
        <v>0</v>
      </c>
      <c r="K172" s="234" t="s">
        <v>1</v>
      </c>
      <c r="L172" s="239"/>
      <c r="M172" s="240" t="s">
        <v>1</v>
      </c>
      <c r="N172" s="241" t="s">
        <v>45</v>
      </c>
      <c r="O172" s="88"/>
      <c r="P172" s="242">
        <f>O172*H172</f>
        <v>0</v>
      </c>
      <c r="Q172" s="242">
        <v>0.001</v>
      </c>
      <c r="R172" s="242">
        <f>Q172*H172</f>
        <v>0.002</v>
      </c>
      <c r="S172" s="242">
        <v>0</v>
      </c>
      <c r="T172" s="24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4" t="s">
        <v>305</v>
      </c>
      <c r="AT172" s="244" t="s">
        <v>122</v>
      </c>
      <c r="AU172" s="244" t="s">
        <v>89</v>
      </c>
      <c r="AY172" s="14" t="s">
        <v>119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4" t="s">
        <v>21</v>
      </c>
      <c r="BK172" s="245">
        <f>ROUND(I172*H172,2)</f>
        <v>0</v>
      </c>
      <c r="BL172" s="14" t="s">
        <v>306</v>
      </c>
      <c r="BM172" s="244" t="s">
        <v>365</v>
      </c>
    </row>
    <row r="173" s="2" customFormat="1" ht="16.5" customHeight="1">
      <c r="A173" s="35"/>
      <c r="B173" s="36"/>
      <c r="C173" s="232" t="s">
        <v>366</v>
      </c>
      <c r="D173" s="232" t="s">
        <v>122</v>
      </c>
      <c r="E173" s="233" t="s">
        <v>367</v>
      </c>
      <c r="F173" s="234" t="s">
        <v>368</v>
      </c>
      <c r="G173" s="235" t="s">
        <v>165</v>
      </c>
      <c r="H173" s="236">
        <v>2</v>
      </c>
      <c r="I173" s="237"/>
      <c r="J173" s="238">
        <f>ROUND(I173*H173,2)</f>
        <v>0</v>
      </c>
      <c r="K173" s="234" t="s">
        <v>1</v>
      </c>
      <c r="L173" s="239"/>
      <c r="M173" s="240" t="s">
        <v>1</v>
      </c>
      <c r="N173" s="241" t="s">
        <v>45</v>
      </c>
      <c r="O173" s="88"/>
      <c r="P173" s="242">
        <f>O173*H173</f>
        <v>0</v>
      </c>
      <c r="Q173" s="242">
        <v>0.002</v>
      </c>
      <c r="R173" s="242">
        <f>Q173*H173</f>
        <v>0.0040000000000000001</v>
      </c>
      <c r="S173" s="242">
        <v>0</v>
      </c>
      <c r="T173" s="24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4" t="s">
        <v>305</v>
      </c>
      <c r="AT173" s="244" t="s">
        <v>122</v>
      </c>
      <c r="AU173" s="244" t="s">
        <v>89</v>
      </c>
      <c r="AY173" s="14" t="s">
        <v>119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4" t="s">
        <v>21</v>
      </c>
      <c r="BK173" s="245">
        <f>ROUND(I173*H173,2)</f>
        <v>0</v>
      </c>
      <c r="BL173" s="14" t="s">
        <v>306</v>
      </c>
      <c r="BM173" s="244" t="s">
        <v>366</v>
      </c>
    </row>
    <row r="174" s="2" customFormat="1" ht="16.5" customHeight="1">
      <c r="A174" s="35"/>
      <c r="B174" s="36"/>
      <c r="C174" s="232" t="s">
        <v>369</v>
      </c>
      <c r="D174" s="232" t="s">
        <v>122</v>
      </c>
      <c r="E174" s="233" t="s">
        <v>370</v>
      </c>
      <c r="F174" s="234" t="s">
        <v>371</v>
      </c>
      <c r="G174" s="235" t="s">
        <v>165</v>
      </c>
      <c r="H174" s="236">
        <v>22</v>
      </c>
      <c r="I174" s="237"/>
      <c r="J174" s="238">
        <f>ROUND(I174*H174,2)</f>
        <v>0</v>
      </c>
      <c r="K174" s="234" t="s">
        <v>1</v>
      </c>
      <c r="L174" s="239"/>
      <c r="M174" s="240" t="s">
        <v>1</v>
      </c>
      <c r="N174" s="241" t="s">
        <v>45</v>
      </c>
      <c r="O174" s="88"/>
      <c r="P174" s="242">
        <f>O174*H174</f>
        <v>0</v>
      </c>
      <c r="Q174" s="242">
        <v>0.0040000000000000001</v>
      </c>
      <c r="R174" s="242">
        <f>Q174*H174</f>
        <v>0.087999999999999995</v>
      </c>
      <c r="S174" s="242">
        <v>0</v>
      </c>
      <c r="T174" s="24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4" t="s">
        <v>305</v>
      </c>
      <c r="AT174" s="244" t="s">
        <v>122</v>
      </c>
      <c r="AU174" s="244" t="s">
        <v>89</v>
      </c>
      <c r="AY174" s="14" t="s">
        <v>119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4" t="s">
        <v>21</v>
      </c>
      <c r="BK174" s="245">
        <f>ROUND(I174*H174,2)</f>
        <v>0</v>
      </c>
      <c r="BL174" s="14" t="s">
        <v>306</v>
      </c>
      <c r="BM174" s="244" t="s">
        <v>369</v>
      </c>
    </row>
    <row r="175" s="2" customFormat="1" ht="16.5" customHeight="1">
      <c r="A175" s="35"/>
      <c r="B175" s="36"/>
      <c r="C175" s="232" t="s">
        <v>372</v>
      </c>
      <c r="D175" s="232" t="s">
        <v>122</v>
      </c>
      <c r="E175" s="233" t="s">
        <v>373</v>
      </c>
      <c r="F175" s="234" t="s">
        <v>374</v>
      </c>
      <c r="G175" s="235" t="s">
        <v>165</v>
      </c>
      <c r="H175" s="236">
        <v>14</v>
      </c>
      <c r="I175" s="237"/>
      <c r="J175" s="238">
        <f>ROUND(I175*H175,2)</f>
        <v>0</v>
      </c>
      <c r="K175" s="234" t="s">
        <v>1</v>
      </c>
      <c r="L175" s="239"/>
      <c r="M175" s="240" t="s">
        <v>1</v>
      </c>
      <c r="N175" s="241" t="s">
        <v>45</v>
      </c>
      <c r="O175" s="88"/>
      <c r="P175" s="242">
        <f>O175*H175</f>
        <v>0</v>
      </c>
      <c r="Q175" s="242">
        <v>0.001</v>
      </c>
      <c r="R175" s="242">
        <f>Q175*H175</f>
        <v>0.014</v>
      </c>
      <c r="S175" s="242">
        <v>0</v>
      </c>
      <c r="T175" s="24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4" t="s">
        <v>305</v>
      </c>
      <c r="AT175" s="244" t="s">
        <v>122</v>
      </c>
      <c r="AU175" s="244" t="s">
        <v>89</v>
      </c>
      <c r="AY175" s="14" t="s">
        <v>119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14" t="s">
        <v>21</v>
      </c>
      <c r="BK175" s="245">
        <f>ROUND(I175*H175,2)</f>
        <v>0</v>
      </c>
      <c r="BL175" s="14" t="s">
        <v>306</v>
      </c>
      <c r="BM175" s="244" t="s">
        <v>372</v>
      </c>
    </row>
    <row r="176" s="2" customFormat="1" ht="16.5" customHeight="1">
      <c r="A176" s="35"/>
      <c r="B176" s="36"/>
      <c r="C176" s="232" t="s">
        <v>375</v>
      </c>
      <c r="D176" s="232" t="s">
        <v>122</v>
      </c>
      <c r="E176" s="233" t="s">
        <v>376</v>
      </c>
      <c r="F176" s="234" t="s">
        <v>377</v>
      </c>
      <c r="G176" s="235" t="s">
        <v>165</v>
      </c>
      <c r="H176" s="236">
        <v>1</v>
      </c>
      <c r="I176" s="237"/>
      <c r="J176" s="238">
        <f>ROUND(I176*H176,2)</f>
        <v>0</v>
      </c>
      <c r="K176" s="234" t="s">
        <v>1</v>
      </c>
      <c r="L176" s="239"/>
      <c r="M176" s="240" t="s">
        <v>1</v>
      </c>
      <c r="N176" s="241" t="s">
        <v>45</v>
      </c>
      <c r="O176" s="88"/>
      <c r="P176" s="242">
        <f>O176*H176</f>
        <v>0</v>
      </c>
      <c r="Q176" s="242">
        <v>0.001</v>
      </c>
      <c r="R176" s="242">
        <f>Q176*H176</f>
        <v>0.001</v>
      </c>
      <c r="S176" s="242">
        <v>0</v>
      </c>
      <c r="T176" s="24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4" t="s">
        <v>305</v>
      </c>
      <c r="AT176" s="244" t="s">
        <v>122</v>
      </c>
      <c r="AU176" s="244" t="s">
        <v>89</v>
      </c>
      <c r="AY176" s="14" t="s">
        <v>119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4" t="s">
        <v>21</v>
      </c>
      <c r="BK176" s="245">
        <f>ROUND(I176*H176,2)</f>
        <v>0</v>
      </c>
      <c r="BL176" s="14" t="s">
        <v>306</v>
      </c>
      <c r="BM176" s="244" t="s">
        <v>375</v>
      </c>
    </row>
    <row r="177" s="2" customFormat="1" ht="16.5" customHeight="1">
      <c r="A177" s="35"/>
      <c r="B177" s="36"/>
      <c r="C177" s="232" t="s">
        <v>378</v>
      </c>
      <c r="D177" s="232" t="s">
        <v>122</v>
      </c>
      <c r="E177" s="233" t="s">
        <v>379</v>
      </c>
      <c r="F177" s="234" t="s">
        <v>380</v>
      </c>
      <c r="G177" s="235" t="s">
        <v>165</v>
      </c>
      <c r="H177" s="236">
        <v>6</v>
      </c>
      <c r="I177" s="237"/>
      <c r="J177" s="238">
        <f>ROUND(I177*H177,2)</f>
        <v>0</v>
      </c>
      <c r="K177" s="234" t="s">
        <v>1</v>
      </c>
      <c r="L177" s="239"/>
      <c r="M177" s="240" t="s">
        <v>1</v>
      </c>
      <c r="N177" s="241" t="s">
        <v>45</v>
      </c>
      <c r="O177" s="88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4" t="s">
        <v>305</v>
      </c>
      <c r="AT177" s="244" t="s">
        <v>122</v>
      </c>
      <c r="AU177" s="244" t="s">
        <v>89</v>
      </c>
      <c r="AY177" s="14" t="s">
        <v>119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4" t="s">
        <v>21</v>
      </c>
      <c r="BK177" s="245">
        <f>ROUND(I177*H177,2)</f>
        <v>0</v>
      </c>
      <c r="BL177" s="14" t="s">
        <v>306</v>
      </c>
      <c r="BM177" s="244" t="s">
        <v>381</v>
      </c>
    </row>
    <row r="178" s="2" customFormat="1" ht="16.5" customHeight="1">
      <c r="A178" s="35"/>
      <c r="B178" s="36"/>
      <c r="C178" s="246" t="s">
        <v>382</v>
      </c>
      <c r="D178" s="246" t="s">
        <v>132</v>
      </c>
      <c r="E178" s="247" t="s">
        <v>383</v>
      </c>
      <c r="F178" s="248" t="s">
        <v>384</v>
      </c>
      <c r="G178" s="249" t="s">
        <v>165</v>
      </c>
      <c r="H178" s="250">
        <v>2</v>
      </c>
      <c r="I178" s="251"/>
      <c r="J178" s="252">
        <f>ROUND(I178*H178,2)</f>
        <v>0</v>
      </c>
      <c r="K178" s="248" t="s">
        <v>1</v>
      </c>
      <c r="L178" s="41"/>
      <c r="M178" s="253" t="s">
        <v>1</v>
      </c>
      <c r="N178" s="254" t="s">
        <v>45</v>
      </c>
      <c r="O178" s="88"/>
      <c r="P178" s="242">
        <f>O178*H178</f>
        <v>0</v>
      </c>
      <c r="Q178" s="242">
        <v>0.00050000000000000001</v>
      </c>
      <c r="R178" s="242">
        <f>Q178*H178</f>
        <v>0.001</v>
      </c>
      <c r="S178" s="242">
        <v>0</v>
      </c>
      <c r="T178" s="24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4" t="s">
        <v>127</v>
      </c>
      <c r="AT178" s="244" t="s">
        <v>132</v>
      </c>
      <c r="AU178" s="244" t="s">
        <v>89</v>
      </c>
      <c r="AY178" s="14" t="s">
        <v>119</v>
      </c>
      <c r="BE178" s="245">
        <f>IF(N178="základní",J178,0)</f>
        <v>0</v>
      </c>
      <c r="BF178" s="245">
        <f>IF(N178="snížená",J178,0)</f>
        <v>0</v>
      </c>
      <c r="BG178" s="245">
        <f>IF(N178="zákl. přenesená",J178,0)</f>
        <v>0</v>
      </c>
      <c r="BH178" s="245">
        <f>IF(N178="sníž. přenesená",J178,0)</f>
        <v>0</v>
      </c>
      <c r="BI178" s="245">
        <f>IF(N178="nulová",J178,0)</f>
        <v>0</v>
      </c>
      <c r="BJ178" s="14" t="s">
        <v>21</v>
      </c>
      <c r="BK178" s="245">
        <f>ROUND(I178*H178,2)</f>
        <v>0</v>
      </c>
      <c r="BL178" s="14" t="s">
        <v>127</v>
      </c>
      <c r="BM178" s="244" t="s">
        <v>382</v>
      </c>
    </row>
    <row r="179" s="2" customFormat="1" ht="16.5" customHeight="1">
      <c r="A179" s="35"/>
      <c r="B179" s="36"/>
      <c r="C179" s="246" t="s">
        <v>385</v>
      </c>
      <c r="D179" s="246" t="s">
        <v>132</v>
      </c>
      <c r="E179" s="247" t="s">
        <v>386</v>
      </c>
      <c r="F179" s="248" t="s">
        <v>387</v>
      </c>
      <c r="G179" s="249" t="s">
        <v>139</v>
      </c>
      <c r="H179" s="250">
        <v>0.20499999999999999</v>
      </c>
      <c r="I179" s="251"/>
      <c r="J179" s="252">
        <f>ROUND(I179*H179,2)</f>
        <v>0</v>
      </c>
      <c r="K179" s="248" t="s">
        <v>251</v>
      </c>
      <c r="L179" s="41"/>
      <c r="M179" s="253" t="s">
        <v>1</v>
      </c>
      <c r="N179" s="254" t="s">
        <v>45</v>
      </c>
      <c r="O179" s="88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4" t="s">
        <v>127</v>
      </c>
      <c r="AT179" s="244" t="s">
        <v>132</v>
      </c>
      <c r="AU179" s="244" t="s">
        <v>89</v>
      </c>
      <c r="AY179" s="14" t="s">
        <v>119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4" t="s">
        <v>21</v>
      </c>
      <c r="BK179" s="245">
        <f>ROUND(I179*H179,2)</f>
        <v>0</v>
      </c>
      <c r="BL179" s="14" t="s">
        <v>127</v>
      </c>
      <c r="BM179" s="244" t="s">
        <v>385</v>
      </c>
    </row>
    <row r="180" s="2" customFormat="1" ht="24" customHeight="1">
      <c r="A180" s="35"/>
      <c r="B180" s="36"/>
      <c r="C180" s="246" t="s">
        <v>388</v>
      </c>
      <c r="D180" s="246" t="s">
        <v>132</v>
      </c>
      <c r="E180" s="247" t="s">
        <v>389</v>
      </c>
      <c r="F180" s="248" t="s">
        <v>390</v>
      </c>
      <c r="G180" s="249" t="s">
        <v>139</v>
      </c>
      <c r="H180" s="250">
        <v>0.20499999999999999</v>
      </c>
      <c r="I180" s="251"/>
      <c r="J180" s="252">
        <f>ROUND(I180*H180,2)</f>
        <v>0</v>
      </c>
      <c r="K180" s="248" t="s">
        <v>251</v>
      </c>
      <c r="L180" s="41"/>
      <c r="M180" s="253" t="s">
        <v>1</v>
      </c>
      <c r="N180" s="254" t="s">
        <v>45</v>
      </c>
      <c r="O180" s="88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4" t="s">
        <v>127</v>
      </c>
      <c r="AT180" s="244" t="s">
        <v>132</v>
      </c>
      <c r="AU180" s="244" t="s">
        <v>89</v>
      </c>
      <c r="AY180" s="14" t="s">
        <v>119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4" t="s">
        <v>21</v>
      </c>
      <c r="BK180" s="245">
        <f>ROUND(I180*H180,2)</f>
        <v>0</v>
      </c>
      <c r="BL180" s="14" t="s">
        <v>127</v>
      </c>
      <c r="BM180" s="244" t="s">
        <v>388</v>
      </c>
    </row>
    <row r="181" s="2" customFormat="1" ht="24" customHeight="1">
      <c r="A181" s="35"/>
      <c r="B181" s="36"/>
      <c r="C181" s="246" t="s">
        <v>391</v>
      </c>
      <c r="D181" s="246" t="s">
        <v>132</v>
      </c>
      <c r="E181" s="247" t="s">
        <v>392</v>
      </c>
      <c r="F181" s="248" t="s">
        <v>393</v>
      </c>
      <c r="G181" s="249" t="s">
        <v>139</v>
      </c>
      <c r="H181" s="250">
        <v>0.20499999999999999</v>
      </c>
      <c r="I181" s="251"/>
      <c r="J181" s="252">
        <f>ROUND(I181*H181,2)</f>
        <v>0</v>
      </c>
      <c r="K181" s="248" t="s">
        <v>251</v>
      </c>
      <c r="L181" s="41"/>
      <c r="M181" s="253" t="s">
        <v>1</v>
      </c>
      <c r="N181" s="254" t="s">
        <v>45</v>
      </c>
      <c r="O181" s="88"/>
      <c r="P181" s="242">
        <f>O181*H181</f>
        <v>0</v>
      </c>
      <c r="Q181" s="242">
        <v>0</v>
      </c>
      <c r="R181" s="242">
        <f>Q181*H181</f>
        <v>0</v>
      </c>
      <c r="S181" s="242">
        <v>0</v>
      </c>
      <c r="T181" s="24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4" t="s">
        <v>127</v>
      </c>
      <c r="AT181" s="244" t="s">
        <v>132</v>
      </c>
      <c r="AU181" s="244" t="s">
        <v>89</v>
      </c>
      <c r="AY181" s="14" t="s">
        <v>119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14" t="s">
        <v>21</v>
      </c>
      <c r="BK181" s="245">
        <f>ROUND(I181*H181,2)</f>
        <v>0</v>
      </c>
      <c r="BL181" s="14" t="s">
        <v>127</v>
      </c>
      <c r="BM181" s="244" t="s">
        <v>391</v>
      </c>
    </row>
    <row r="182" s="12" customFormat="1" ht="22.8" customHeight="1">
      <c r="A182" s="12"/>
      <c r="B182" s="216"/>
      <c r="C182" s="217"/>
      <c r="D182" s="218" t="s">
        <v>79</v>
      </c>
      <c r="E182" s="230" t="s">
        <v>394</v>
      </c>
      <c r="F182" s="230" t="s">
        <v>395</v>
      </c>
      <c r="G182" s="217"/>
      <c r="H182" s="217"/>
      <c r="I182" s="220"/>
      <c r="J182" s="231">
        <f>BK182</f>
        <v>0</v>
      </c>
      <c r="K182" s="217"/>
      <c r="L182" s="222"/>
      <c r="M182" s="223"/>
      <c r="N182" s="224"/>
      <c r="O182" s="224"/>
      <c r="P182" s="225">
        <f>SUM(P183:P205)</f>
        <v>0</v>
      </c>
      <c r="Q182" s="224"/>
      <c r="R182" s="225">
        <f>SUM(R183:R205)</f>
        <v>0.054259999999999996</v>
      </c>
      <c r="S182" s="224"/>
      <c r="T182" s="226">
        <f>SUM(T183:T205)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7" t="s">
        <v>80</v>
      </c>
      <c r="AT182" s="228" t="s">
        <v>79</v>
      </c>
      <c r="AU182" s="228" t="s">
        <v>21</v>
      </c>
      <c r="AY182" s="227" t="s">
        <v>119</v>
      </c>
      <c r="BK182" s="229">
        <f>SUM(BK183:BK205)</f>
        <v>0</v>
      </c>
    </row>
    <row r="183" s="2" customFormat="1" ht="16.5" customHeight="1">
      <c r="A183" s="35"/>
      <c r="B183" s="36"/>
      <c r="C183" s="246" t="s">
        <v>396</v>
      </c>
      <c r="D183" s="246" t="s">
        <v>132</v>
      </c>
      <c r="E183" s="247" t="s">
        <v>397</v>
      </c>
      <c r="F183" s="248" t="s">
        <v>398</v>
      </c>
      <c r="G183" s="249" t="s">
        <v>348</v>
      </c>
      <c r="H183" s="250">
        <v>1</v>
      </c>
      <c r="I183" s="251"/>
      <c r="J183" s="252">
        <f>ROUND(I183*H183,2)</f>
        <v>0</v>
      </c>
      <c r="K183" s="248" t="s">
        <v>1</v>
      </c>
      <c r="L183" s="41"/>
      <c r="M183" s="253" t="s">
        <v>1</v>
      </c>
      <c r="N183" s="254" t="s">
        <v>45</v>
      </c>
      <c r="O183" s="88"/>
      <c r="P183" s="242">
        <f>O183*H183</f>
        <v>0</v>
      </c>
      <c r="Q183" s="242">
        <v>0.01</v>
      </c>
      <c r="R183" s="242">
        <f>Q183*H183</f>
        <v>0.01</v>
      </c>
      <c r="S183" s="242">
        <v>0</v>
      </c>
      <c r="T183" s="24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4" t="s">
        <v>127</v>
      </c>
      <c r="AT183" s="244" t="s">
        <v>132</v>
      </c>
      <c r="AU183" s="244" t="s">
        <v>89</v>
      </c>
      <c r="AY183" s="14" t="s">
        <v>119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14" t="s">
        <v>21</v>
      </c>
      <c r="BK183" s="245">
        <f>ROUND(I183*H183,2)</f>
        <v>0</v>
      </c>
      <c r="BL183" s="14" t="s">
        <v>127</v>
      </c>
      <c r="BM183" s="244" t="s">
        <v>396</v>
      </c>
    </row>
    <row r="184" s="2" customFormat="1" ht="16.5" customHeight="1">
      <c r="A184" s="35"/>
      <c r="B184" s="36"/>
      <c r="C184" s="232" t="s">
        <v>399</v>
      </c>
      <c r="D184" s="232" t="s">
        <v>122</v>
      </c>
      <c r="E184" s="233" t="s">
        <v>400</v>
      </c>
      <c r="F184" s="234" t="s">
        <v>401</v>
      </c>
      <c r="G184" s="235" t="s">
        <v>168</v>
      </c>
      <c r="H184" s="236">
        <v>1</v>
      </c>
      <c r="I184" s="237"/>
      <c r="J184" s="238">
        <f>ROUND(I184*H184,2)</f>
        <v>0</v>
      </c>
      <c r="K184" s="234" t="s">
        <v>1</v>
      </c>
      <c r="L184" s="239"/>
      <c r="M184" s="240" t="s">
        <v>1</v>
      </c>
      <c r="N184" s="241" t="s">
        <v>45</v>
      </c>
      <c r="O184" s="88"/>
      <c r="P184" s="242">
        <f>O184*H184</f>
        <v>0</v>
      </c>
      <c r="Q184" s="242">
        <v>0.01534</v>
      </c>
      <c r="R184" s="242">
        <f>Q184*H184</f>
        <v>0.01534</v>
      </c>
      <c r="S184" s="242">
        <v>0</v>
      </c>
      <c r="T184" s="24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4" t="s">
        <v>126</v>
      </c>
      <c r="AT184" s="244" t="s">
        <v>122</v>
      </c>
      <c r="AU184" s="244" t="s">
        <v>89</v>
      </c>
      <c r="AY184" s="14" t="s">
        <v>119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4" t="s">
        <v>21</v>
      </c>
      <c r="BK184" s="245">
        <f>ROUND(I184*H184,2)</f>
        <v>0</v>
      </c>
      <c r="BL184" s="14" t="s">
        <v>127</v>
      </c>
      <c r="BM184" s="244" t="s">
        <v>399</v>
      </c>
    </row>
    <row r="185" s="2" customFormat="1">
      <c r="A185" s="35"/>
      <c r="B185" s="36"/>
      <c r="C185" s="37"/>
      <c r="D185" s="260" t="s">
        <v>307</v>
      </c>
      <c r="E185" s="37"/>
      <c r="F185" s="261" t="s">
        <v>402</v>
      </c>
      <c r="G185" s="37"/>
      <c r="H185" s="37"/>
      <c r="I185" s="141"/>
      <c r="J185" s="37"/>
      <c r="K185" s="37"/>
      <c r="L185" s="41"/>
      <c r="M185" s="262"/>
      <c r="N185" s="263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307</v>
      </c>
      <c r="AU185" s="14" t="s">
        <v>89</v>
      </c>
    </row>
    <row r="186" s="2" customFormat="1" ht="16.5" customHeight="1">
      <c r="A186" s="35"/>
      <c r="B186" s="36"/>
      <c r="C186" s="232" t="s">
        <v>403</v>
      </c>
      <c r="D186" s="232" t="s">
        <v>122</v>
      </c>
      <c r="E186" s="233" t="s">
        <v>404</v>
      </c>
      <c r="F186" s="234" t="s">
        <v>401</v>
      </c>
      <c r="G186" s="235" t="s">
        <v>168</v>
      </c>
      <c r="H186" s="236">
        <v>1</v>
      </c>
      <c r="I186" s="237"/>
      <c r="J186" s="238">
        <f>ROUND(I186*H186,2)</f>
        <v>0</v>
      </c>
      <c r="K186" s="234" t="s">
        <v>1</v>
      </c>
      <c r="L186" s="239"/>
      <c r="M186" s="240" t="s">
        <v>1</v>
      </c>
      <c r="N186" s="241" t="s">
        <v>45</v>
      </c>
      <c r="O186" s="88"/>
      <c r="P186" s="242">
        <f>O186*H186</f>
        <v>0</v>
      </c>
      <c r="Q186" s="242">
        <v>0.01534</v>
      </c>
      <c r="R186" s="242">
        <f>Q186*H186</f>
        <v>0.01534</v>
      </c>
      <c r="S186" s="242">
        <v>0</v>
      </c>
      <c r="T186" s="24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4" t="s">
        <v>126</v>
      </c>
      <c r="AT186" s="244" t="s">
        <v>122</v>
      </c>
      <c r="AU186" s="244" t="s">
        <v>89</v>
      </c>
      <c r="AY186" s="14" t="s">
        <v>119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4" t="s">
        <v>21</v>
      </c>
      <c r="BK186" s="245">
        <f>ROUND(I186*H186,2)</f>
        <v>0</v>
      </c>
      <c r="BL186" s="14" t="s">
        <v>127</v>
      </c>
      <c r="BM186" s="244" t="s">
        <v>405</v>
      </c>
    </row>
    <row r="187" s="2" customFormat="1">
      <c r="A187" s="35"/>
      <c r="B187" s="36"/>
      <c r="C187" s="37"/>
      <c r="D187" s="260" t="s">
        <v>307</v>
      </c>
      <c r="E187" s="37"/>
      <c r="F187" s="261" t="s">
        <v>406</v>
      </c>
      <c r="G187" s="37"/>
      <c r="H187" s="37"/>
      <c r="I187" s="141"/>
      <c r="J187" s="37"/>
      <c r="K187" s="37"/>
      <c r="L187" s="41"/>
      <c r="M187" s="262"/>
      <c r="N187" s="263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307</v>
      </c>
      <c r="AU187" s="14" t="s">
        <v>89</v>
      </c>
    </row>
    <row r="188" s="2" customFormat="1" ht="16.5" customHeight="1">
      <c r="A188" s="35"/>
      <c r="B188" s="36"/>
      <c r="C188" s="232" t="s">
        <v>407</v>
      </c>
      <c r="D188" s="232" t="s">
        <v>122</v>
      </c>
      <c r="E188" s="233" t="s">
        <v>408</v>
      </c>
      <c r="F188" s="234" t="s">
        <v>409</v>
      </c>
      <c r="G188" s="235" t="s">
        <v>168</v>
      </c>
      <c r="H188" s="236">
        <v>1</v>
      </c>
      <c r="I188" s="237"/>
      <c r="J188" s="238">
        <f>ROUND(I188*H188,2)</f>
        <v>0</v>
      </c>
      <c r="K188" s="234" t="s">
        <v>1</v>
      </c>
      <c r="L188" s="239"/>
      <c r="M188" s="240" t="s">
        <v>1</v>
      </c>
      <c r="N188" s="241" t="s">
        <v>45</v>
      </c>
      <c r="O188" s="88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4" t="s">
        <v>126</v>
      </c>
      <c r="AT188" s="244" t="s">
        <v>122</v>
      </c>
      <c r="AU188" s="244" t="s">
        <v>89</v>
      </c>
      <c r="AY188" s="14" t="s">
        <v>119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14" t="s">
        <v>21</v>
      </c>
      <c r="BK188" s="245">
        <f>ROUND(I188*H188,2)</f>
        <v>0</v>
      </c>
      <c r="BL188" s="14" t="s">
        <v>127</v>
      </c>
      <c r="BM188" s="244" t="s">
        <v>410</v>
      </c>
    </row>
    <row r="189" s="2" customFormat="1">
      <c r="A189" s="35"/>
      <c r="B189" s="36"/>
      <c r="C189" s="37"/>
      <c r="D189" s="260" t="s">
        <v>307</v>
      </c>
      <c r="E189" s="37"/>
      <c r="F189" s="261" t="s">
        <v>411</v>
      </c>
      <c r="G189" s="37"/>
      <c r="H189" s="37"/>
      <c r="I189" s="141"/>
      <c r="J189" s="37"/>
      <c r="K189" s="37"/>
      <c r="L189" s="41"/>
      <c r="M189" s="262"/>
      <c r="N189" s="263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307</v>
      </c>
      <c r="AU189" s="14" t="s">
        <v>89</v>
      </c>
    </row>
    <row r="190" s="2" customFormat="1" ht="16.5" customHeight="1">
      <c r="A190" s="35"/>
      <c r="B190" s="36"/>
      <c r="C190" s="246" t="s">
        <v>412</v>
      </c>
      <c r="D190" s="246" t="s">
        <v>132</v>
      </c>
      <c r="E190" s="247" t="s">
        <v>413</v>
      </c>
      <c r="F190" s="248" t="s">
        <v>414</v>
      </c>
      <c r="G190" s="249" t="s">
        <v>415</v>
      </c>
      <c r="H190" s="250">
        <v>8</v>
      </c>
      <c r="I190" s="251"/>
      <c r="J190" s="252">
        <f>ROUND(I190*H190,2)</f>
        <v>0</v>
      </c>
      <c r="K190" s="248" t="s">
        <v>251</v>
      </c>
      <c r="L190" s="41"/>
      <c r="M190" s="253" t="s">
        <v>1</v>
      </c>
      <c r="N190" s="254" t="s">
        <v>45</v>
      </c>
      <c r="O190" s="88"/>
      <c r="P190" s="242">
        <f>O190*H190</f>
        <v>0</v>
      </c>
      <c r="Q190" s="242">
        <v>0.0011299999999999999</v>
      </c>
      <c r="R190" s="242">
        <f>Q190*H190</f>
        <v>0.0090399999999999994</v>
      </c>
      <c r="S190" s="242">
        <v>0</v>
      </c>
      <c r="T190" s="24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4" t="s">
        <v>127</v>
      </c>
      <c r="AT190" s="244" t="s">
        <v>132</v>
      </c>
      <c r="AU190" s="244" t="s">
        <v>89</v>
      </c>
      <c r="AY190" s="14" t="s">
        <v>119</v>
      </c>
      <c r="BE190" s="245">
        <f>IF(N190="základní",J190,0)</f>
        <v>0</v>
      </c>
      <c r="BF190" s="245">
        <f>IF(N190="snížená",J190,0)</f>
        <v>0</v>
      </c>
      <c r="BG190" s="245">
        <f>IF(N190="zákl. přenesená",J190,0)</f>
        <v>0</v>
      </c>
      <c r="BH190" s="245">
        <f>IF(N190="sníž. přenesená",J190,0)</f>
        <v>0</v>
      </c>
      <c r="BI190" s="245">
        <f>IF(N190="nulová",J190,0)</f>
        <v>0</v>
      </c>
      <c r="BJ190" s="14" t="s">
        <v>21</v>
      </c>
      <c r="BK190" s="245">
        <f>ROUND(I190*H190,2)</f>
        <v>0</v>
      </c>
      <c r="BL190" s="14" t="s">
        <v>127</v>
      </c>
      <c r="BM190" s="244" t="s">
        <v>412</v>
      </c>
    </row>
    <row r="191" s="2" customFormat="1" ht="16.5" customHeight="1">
      <c r="A191" s="35"/>
      <c r="B191" s="36"/>
      <c r="C191" s="232" t="s">
        <v>306</v>
      </c>
      <c r="D191" s="232" t="s">
        <v>122</v>
      </c>
      <c r="E191" s="233" t="s">
        <v>416</v>
      </c>
      <c r="F191" s="234" t="s">
        <v>417</v>
      </c>
      <c r="G191" s="235" t="s">
        <v>348</v>
      </c>
      <c r="H191" s="236">
        <v>8</v>
      </c>
      <c r="I191" s="237"/>
      <c r="J191" s="238">
        <f>ROUND(I191*H191,2)</f>
        <v>0</v>
      </c>
      <c r="K191" s="234" t="s">
        <v>1</v>
      </c>
      <c r="L191" s="239"/>
      <c r="M191" s="240" t="s">
        <v>1</v>
      </c>
      <c r="N191" s="241" t="s">
        <v>45</v>
      </c>
      <c r="O191" s="88"/>
      <c r="P191" s="242">
        <f>O191*H191</f>
        <v>0</v>
      </c>
      <c r="Q191" s="242">
        <v>0.00029999999999999997</v>
      </c>
      <c r="R191" s="242">
        <f>Q191*H191</f>
        <v>0.0023999999999999998</v>
      </c>
      <c r="S191" s="242">
        <v>0</v>
      </c>
      <c r="T191" s="24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4" t="s">
        <v>126</v>
      </c>
      <c r="AT191" s="244" t="s">
        <v>122</v>
      </c>
      <c r="AU191" s="244" t="s">
        <v>89</v>
      </c>
      <c r="AY191" s="14" t="s">
        <v>119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4" t="s">
        <v>21</v>
      </c>
      <c r="BK191" s="245">
        <f>ROUND(I191*H191,2)</f>
        <v>0</v>
      </c>
      <c r="BL191" s="14" t="s">
        <v>127</v>
      </c>
      <c r="BM191" s="244" t="s">
        <v>306</v>
      </c>
    </row>
    <row r="192" s="2" customFormat="1" ht="16.5" customHeight="1">
      <c r="A192" s="35"/>
      <c r="B192" s="36"/>
      <c r="C192" s="246" t="s">
        <v>418</v>
      </c>
      <c r="D192" s="246" t="s">
        <v>132</v>
      </c>
      <c r="E192" s="247" t="s">
        <v>419</v>
      </c>
      <c r="F192" s="248" t="s">
        <v>420</v>
      </c>
      <c r="G192" s="249" t="s">
        <v>168</v>
      </c>
      <c r="H192" s="250">
        <v>1</v>
      </c>
      <c r="I192" s="251"/>
      <c r="J192" s="252">
        <f>ROUND(I192*H192,2)</f>
        <v>0</v>
      </c>
      <c r="K192" s="248" t="s">
        <v>1</v>
      </c>
      <c r="L192" s="41"/>
      <c r="M192" s="253" t="s">
        <v>1</v>
      </c>
      <c r="N192" s="254" t="s">
        <v>45</v>
      </c>
      <c r="O192" s="88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4" t="s">
        <v>127</v>
      </c>
      <c r="AT192" s="244" t="s">
        <v>132</v>
      </c>
      <c r="AU192" s="244" t="s">
        <v>89</v>
      </c>
      <c r="AY192" s="14" t="s">
        <v>119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14" t="s">
        <v>21</v>
      </c>
      <c r="BK192" s="245">
        <f>ROUND(I192*H192,2)</f>
        <v>0</v>
      </c>
      <c r="BL192" s="14" t="s">
        <v>127</v>
      </c>
      <c r="BM192" s="244" t="s">
        <v>418</v>
      </c>
    </row>
    <row r="193" s="2" customFormat="1" ht="16.5" customHeight="1">
      <c r="A193" s="35"/>
      <c r="B193" s="36"/>
      <c r="C193" s="232" t="s">
        <v>421</v>
      </c>
      <c r="D193" s="232" t="s">
        <v>122</v>
      </c>
      <c r="E193" s="233" t="s">
        <v>422</v>
      </c>
      <c r="F193" s="234" t="s">
        <v>423</v>
      </c>
      <c r="G193" s="235" t="s">
        <v>168</v>
      </c>
      <c r="H193" s="236">
        <v>1</v>
      </c>
      <c r="I193" s="237"/>
      <c r="J193" s="238">
        <f>ROUND(I193*H193,2)</f>
        <v>0</v>
      </c>
      <c r="K193" s="234" t="s">
        <v>1</v>
      </c>
      <c r="L193" s="239"/>
      <c r="M193" s="240" t="s">
        <v>1</v>
      </c>
      <c r="N193" s="241" t="s">
        <v>45</v>
      </c>
      <c r="O193" s="88"/>
      <c r="P193" s="242">
        <f>O193*H193</f>
        <v>0</v>
      </c>
      <c r="Q193" s="242">
        <v>0</v>
      </c>
      <c r="R193" s="242">
        <f>Q193*H193</f>
        <v>0</v>
      </c>
      <c r="S193" s="242">
        <v>0</v>
      </c>
      <c r="T193" s="24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4" t="s">
        <v>126</v>
      </c>
      <c r="AT193" s="244" t="s">
        <v>122</v>
      </c>
      <c r="AU193" s="244" t="s">
        <v>89</v>
      </c>
      <c r="AY193" s="14" t="s">
        <v>119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14" t="s">
        <v>21</v>
      </c>
      <c r="BK193" s="245">
        <f>ROUND(I193*H193,2)</f>
        <v>0</v>
      </c>
      <c r="BL193" s="14" t="s">
        <v>127</v>
      </c>
      <c r="BM193" s="244" t="s">
        <v>421</v>
      </c>
    </row>
    <row r="194" s="2" customFormat="1">
      <c r="A194" s="35"/>
      <c r="B194" s="36"/>
      <c r="C194" s="37"/>
      <c r="D194" s="260" t="s">
        <v>307</v>
      </c>
      <c r="E194" s="37"/>
      <c r="F194" s="261" t="s">
        <v>424</v>
      </c>
      <c r="G194" s="37"/>
      <c r="H194" s="37"/>
      <c r="I194" s="141"/>
      <c r="J194" s="37"/>
      <c r="K194" s="37"/>
      <c r="L194" s="41"/>
      <c r="M194" s="262"/>
      <c r="N194" s="263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307</v>
      </c>
      <c r="AU194" s="14" t="s">
        <v>89</v>
      </c>
    </row>
    <row r="195" s="2" customFormat="1" ht="16.5" customHeight="1">
      <c r="A195" s="35"/>
      <c r="B195" s="36"/>
      <c r="C195" s="232" t="s">
        <v>425</v>
      </c>
      <c r="D195" s="232" t="s">
        <v>122</v>
      </c>
      <c r="E195" s="233" t="s">
        <v>426</v>
      </c>
      <c r="F195" s="234" t="s">
        <v>427</v>
      </c>
      <c r="G195" s="235" t="s">
        <v>168</v>
      </c>
      <c r="H195" s="236">
        <v>1</v>
      </c>
      <c r="I195" s="237"/>
      <c r="J195" s="238">
        <f>ROUND(I195*H195,2)</f>
        <v>0</v>
      </c>
      <c r="K195" s="234" t="s">
        <v>1</v>
      </c>
      <c r="L195" s="239"/>
      <c r="M195" s="240" t="s">
        <v>1</v>
      </c>
      <c r="N195" s="241" t="s">
        <v>45</v>
      </c>
      <c r="O195" s="88"/>
      <c r="P195" s="242">
        <f>O195*H195</f>
        <v>0</v>
      </c>
      <c r="Q195" s="242">
        <v>0</v>
      </c>
      <c r="R195" s="242">
        <f>Q195*H195</f>
        <v>0</v>
      </c>
      <c r="S195" s="242">
        <v>0</v>
      </c>
      <c r="T195" s="24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4" t="s">
        <v>126</v>
      </c>
      <c r="AT195" s="244" t="s">
        <v>122</v>
      </c>
      <c r="AU195" s="244" t="s">
        <v>89</v>
      </c>
      <c r="AY195" s="14" t="s">
        <v>119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14" t="s">
        <v>21</v>
      </c>
      <c r="BK195" s="245">
        <f>ROUND(I195*H195,2)</f>
        <v>0</v>
      </c>
      <c r="BL195" s="14" t="s">
        <v>127</v>
      </c>
      <c r="BM195" s="244" t="s">
        <v>425</v>
      </c>
    </row>
    <row r="196" s="2" customFormat="1">
      <c r="A196" s="35"/>
      <c r="B196" s="36"/>
      <c r="C196" s="37"/>
      <c r="D196" s="260" t="s">
        <v>307</v>
      </c>
      <c r="E196" s="37"/>
      <c r="F196" s="261" t="s">
        <v>424</v>
      </c>
      <c r="G196" s="37"/>
      <c r="H196" s="37"/>
      <c r="I196" s="141"/>
      <c r="J196" s="37"/>
      <c r="K196" s="37"/>
      <c r="L196" s="41"/>
      <c r="M196" s="262"/>
      <c r="N196" s="263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307</v>
      </c>
      <c r="AU196" s="14" t="s">
        <v>89</v>
      </c>
    </row>
    <row r="197" s="2" customFormat="1" ht="16.5" customHeight="1">
      <c r="A197" s="35"/>
      <c r="B197" s="36"/>
      <c r="C197" s="232" t="s">
        <v>428</v>
      </c>
      <c r="D197" s="232" t="s">
        <v>122</v>
      </c>
      <c r="E197" s="233" t="s">
        <v>429</v>
      </c>
      <c r="F197" s="234" t="s">
        <v>430</v>
      </c>
      <c r="G197" s="235" t="s">
        <v>168</v>
      </c>
      <c r="H197" s="236">
        <v>1</v>
      </c>
      <c r="I197" s="237"/>
      <c r="J197" s="238">
        <f>ROUND(I197*H197,2)</f>
        <v>0</v>
      </c>
      <c r="K197" s="234" t="s">
        <v>1</v>
      </c>
      <c r="L197" s="239"/>
      <c r="M197" s="240" t="s">
        <v>1</v>
      </c>
      <c r="N197" s="241" t="s">
        <v>45</v>
      </c>
      <c r="O197" s="88"/>
      <c r="P197" s="242">
        <f>O197*H197</f>
        <v>0</v>
      </c>
      <c r="Q197" s="242">
        <v>0</v>
      </c>
      <c r="R197" s="242">
        <f>Q197*H197</f>
        <v>0</v>
      </c>
      <c r="S197" s="242">
        <v>0</v>
      </c>
      <c r="T197" s="24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4" t="s">
        <v>126</v>
      </c>
      <c r="AT197" s="244" t="s">
        <v>122</v>
      </c>
      <c r="AU197" s="244" t="s">
        <v>89</v>
      </c>
      <c r="AY197" s="14" t="s">
        <v>119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14" t="s">
        <v>21</v>
      </c>
      <c r="BK197" s="245">
        <f>ROUND(I197*H197,2)</f>
        <v>0</v>
      </c>
      <c r="BL197" s="14" t="s">
        <v>127</v>
      </c>
      <c r="BM197" s="244" t="s">
        <v>431</v>
      </c>
    </row>
    <row r="198" s="2" customFormat="1">
      <c r="A198" s="35"/>
      <c r="B198" s="36"/>
      <c r="C198" s="37"/>
      <c r="D198" s="260" t="s">
        <v>307</v>
      </c>
      <c r="E198" s="37"/>
      <c r="F198" s="261" t="s">
        <v>432</v>
      </c>
      <c r="G198" s="37"/>
      <c r="H198" s="37"/>
      <c r="I198" s="141"/>
      <c r="J198" s="37"/>
      <c r="K198" s="37"/>
      <c r="L198" s="41"/>
      <c r="M198" s="262"/>
      <c r="N198" s="263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307</v>
      </c>
      <c r="AU198" s="14" t="s">
        <v>89</v>
      </c>
    </row>
    <row r="199" s="2" customFormat="1" ht="24" customHeight="1">
      <c r="A199" s="35"/>
      <c r="B199" s="36"/>
      <c r="C199" s="246" t="s">
        <v>433</v>
      </c>
      <c r="D199" s="246" t="s">
        <v>132</v>
      </c>
      <c r="E199" s="247" t="s">
        <v>434</v>
      </c>
      <c r="F199" s="248" t="s">
        <v>435</v>
      </c>
      <c r="G199" s="249" t="s">
        <v>165</v>
      </c>
      <c r="H199" s="250">
        <v>1</v>
      </c>
      <c r="I199" s="251"/>
      <c r="J199" s="252">
        <f>ROUND(I199*H199,2)</f>
        <v>0</v>
      </c>
      <c r="K199" s="248" t="s">
        <v>251</v>
      </c>
      <c r="L199" s="41"/>
      <c r="M199" s="253" t="s">
        <v>1</v>
      </c>
      <c r="N199" s="254" t="s">
        <v>45</v>
      </c>
      <c r="O199" s="88"/>
      <c r="P199" s="242">
        <f>O199*H199</f>
        <v>0</v>
      </c>
      <c r="Q199" s="242">
        <v>0.00076000000000000004</v>
      </c>
      <c r="R199" s="242">
        <f>Q199*H199</f>
        <v>0.00076000000000000004</v>
      </c>
      <c r="S199" s="242">
        <v>0</v>
      </c>
      <c r="T199" s="24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4" t="s">
        <v>127</v>
      </c>
      <c r="AT199" s="244" t="s">
        <v>132</v>
      </c>
      <c r="AU199" s="244" t="s">
        <v>89</v>
      </c>
      <c r="AY199" s="14" t="s">
        <v>119</v>
      </c>
      <c r="BE199" s="245">
        <f>IF(N199="základní",J199,0)</f>
        <v>0</v>
      </c>
      <c r="BF199" s="245">
        <f>IF(N199="snížená",J199,0)</f>
        <v>0</v>
      </c>
      <c r="BG199" s="245">
        <f>IF(N199="zákl. přenesená",J199,0)</f>
        <v>0</v>
      </c>
      <c r="BH199" s="245">
        <f>IF(N199="sníž. přenesená",J199,0)</f>
        <v>0</v>
      </c>
      <c r="BI199" s="245">
        <f>IF(N199="nulová",J199,0)</f>
        <v>0</v>
      </c>
      <c r="BJ199" s="14" t="s">
        <v>21</v>
      </c>
      <c r="BK199" s="245">
        <f>ROUND(I199*H199,2)</f>
        <v>0</v>
      </c>
      <c r="BL199" s="14" t="s">
        <v>127</v>
      </c>
      <c r="BM199" s="244" t="s">
        <v>433</v>
      </c>
    </row>
    <row r="200" s="2" customFormat="1" ht="24" customHeight="1">
      <c r="A200" s="35"/>
      <c r="B200" s="36"/>
      <c r="C200" s="246" t="s">
        <v>436</v>
      </c>
      <c r="D200" s="246" t="s">
        <v>132</v>
      </c>
      <c r="E200" s="247" t="s">
        <v>437</v>
      </c>
      <c r="F200" s="248" t="s">
        <v>438</v>
      </c>
      <c r="G200" s="249" t="s">
        <v>415</v>
      </c>
      <c r="H200" s="250">
        <v>2</v>
      </c>
      <c r="I200" s="251"/>
      <c r="J200" s="252">
        <f>ROUND(I200*H200,2)</f>
        <v>0</v>
      </c>
      <c r="K200" s="248" t="s">
        <v>251</v>
      </c>
      <c r="L200" s="41"/>
      <c r="M200" s="253" t="s">
        <v>1</v>
      </c>
      <c r="N200" s="254" t="s">
        <v>45</v>
      </c>
      <c r="O200" s="88"/>
      <c r="P200" s="242">
        <f>O200*H200</f>
        <v>0</v>
      </c>
      <c r="Q200" s="242">
        <v>0.00068999999999999997</v>
      </c>
      <c r="R200" s="242">
        <f>Q200*H200</f>
        <v>0.0013799999999999999</v>
      </c>
      <c r="S200" s="242">
        <v>0</v>
      </c>
      <c r="T200" s="24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4" t="s">
        <v>127</v>
      </c>
      <c r="AT200" s="244" t="s">
        <v>132</v>
      </c>
      <c r="AU200" s="244" t="s">
        <v>89</v>
      </c>
      <c r="AY200" s="14" t="s">
        <v>119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14" t="s">
        <v>21</v>
      </c>
      <c r="BK200" s="245">
        <f>ROUND(I200*H200,2)</f>
        <v>0</v>
      </c>
      <c r="BL200" s="14" t="s">
        <v>127</v>
      </c>
      <c r="BM200" s="244" t="s">
        <v>436</v>
      </c>
    </row>
    <row r="201" s="2" customFormat="1" ht="24" customHeight="1">
      <c r="A201" s="35"/>
      <c r="B201" s="36"/>
      <c r="C201" s="246" t="s">
        <v>439</v>
      </c>
      <c r="D201" s="246" t="s">
        <v>132</v>
      </c>
      <c r="E201" s="247" t="s">
        <v>440</v>
      </c>
      <c r="F201" s="248" t="s">
        <v>441</v>
      </c>
      <c r="G201" s="249" t="s">
        <v>125</v>
      </c>
      <c r="H201" s="250">
        <v>1.25</v>
      </c>
      <c r="I201" s="251"/>
      <c r="J201" s="252">
        <f>ROUND(I201*H201,2)</f>
        <v>0</v>
      </c>
      <c r="K201" s="248" t="s">
        <v>1</v>
      </c>
      <c r="L201" s="41"/>
      <c r="M201" s="253" t="s">
        <v>1</v>
      </c>
      <c r="N201" s="254" t="s">
        <v>45</v>
      </c>
      <c r="O201" s="88"/>
      <c r="P201" s="242">
        <f>O201*H201</f>
        <v>0</v>
      </c>
      <c r="Q201" s="242">
        <v>0</v>
      </c>
      <c r="R201" s="242">
        <f>Q201*H201</f>
        <v>0</v>
      </c>
      <c r="S201" s="242">
        <v>0</v>
      </c>
      <c r="T201" s="24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4" t="s">
        <v>442</v>
      </c>
      <c r="AT201" s="244" t="s">
        <v>132</v>
      </c>
      <c r="AU201" s="244" t="s">
        <v>89</v>
      </c>
      <c r="AY201" s="14" t="s">
        <v>119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14" t="s">
        <v>21</v>
      </c>
      <c r="BK201" s="245">
        <f>ROUND(I201*H201,2)</f>
        <v>0</v>
      </c>
      <c r="BL201" s="14" t="s">
        <v>442</v>
      </c>
      <c r="BM201" s="244" t="s">
        <v>443</v>
      </c>
    </row>
    <row r="202" s="2" customFormat="1" ht="16.5" customHeight="1">
      <c r="A202" s="35"/>
      <c r="B202" s="36"/>
      <c r="C202" s="232" t="s">
        <v>444</v>
      </c>
      <c r="D202" s="232" t="s">
        <v>122</v>
      </c>
      <c r="E202" s="233" t="s">
        <v>445</v>
      </c>
      <c r="F202" s="234" t="s">
        <v>446</v>
      </c>
      <c r="G202" s="235" t="s">
        <v>168</v>
      </c>
      <c r="H202" s="236">
        <v>1</v>
      </c>
      <c r="I202" s="237"/>
      <c r="J202" s="238">
        <f>ROUND(I202*H202,2)</f>
        <v>0</v>
      </c>
      <c r="K202" s="234" t="s">
        <v>1</v>
      </c>
      <c r="L202" s="239"/>
      <c r="M202" s="240" t="s">
        <v>1</v>
      </c>
      <c r="N202" s="241" t="s">
        <v>45</v>
      </c>
      <c r="O202" s="88"/>
      <c r="P202" s="242">
        <f>O202*H202</f>
        <v>0</v>
      </c>
      <c r="Q202" s="242">
        <v>0</v>
      </c>
      <c r="R202" s="242">
        <f>Q202*H202</f>
        <v>0</v>
      </c>
      <c r="S202" s="242">
        <v>0</v>
      </c>
      <c r="T202" s="24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4" t="s">
        <v>442</v>
      </c>
      <c r="AT202" s="244" t="s">
        <v>122</v>
      </c>
      <c r="AU202" s="244" t="s">
        <v>89</v>
      </c>
      <c r="AY202" s="14" t="s">
        <v>119</v>
      </c>
      <c r="BE202" s="245">
        <f>IF(N202="základní",J202,0)</f>
        <v>0</v>
      </c>
      <c r="BF202" s="245">
        <f>IF(N202="snížená",J202,0)</f>
        <v>0</v>
      </c>
      <c r="BG202" s="245">
        <f>IF(N202="zákl. přenesená",J202,0)</f>
        <v>0</v>
      </c>
      <c r="BH202" s="245">
        <f>IF(N202="sníž. přenesená",J202,0)</f>
        <v>0</v>
      </c>
      <c r="BI202" s="245">
        <f>IF(N202="nulová",J202,0)</f>
        <v>0</v>
      </c>
      <c r="BJ202" s="14" t="s">
        <v>21</v>
      </c>
      <c r="BK202" s="245">
        <f>ROUND(I202*H202,2)</f>
        <v>0</v>
      </c>
      <c r="BL202" s="14" t="s">
        <v>442</v>
      </c>
      <c r="BM202" s="244" t="s">
        <v>447</v>
      </c>
    </row>
    <row r="203" s="2" customFormat="1">
      <c r="A203" s="35"/>
      <c r="B203" s="36"/>
      <c r="C203" s="37"/>
      <c r="D203" s="260" t="s">
        <v>307</v>
      </c>
      <c r="E203" s="37"/>
      <c r="F203" s="261" t="s">
        <v>448</v>
      </c>
      <c r="G203" s="37"/>
      <c r="H203" s="37"/>
      <c r="I203" s="141"/>
      <c r="J203" s="37"/>
      <c r="K203" s="37"/>
      <c r="L203" s="41"/>
      <c r="M203" s="262"/>
      <c r="N203" s="263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307</v>
      </c>
      <c r="AU203" s="14" t="s">
        <v>89</v>
      </c>
    </row>
    <row r="204" s="2" customFormat="1" ht="24" customHeight="1">
      <c r="A204" s="35"/>
      <c r="B204" s="36"/>
      <c r="C204" s="246" t="s">
        <v>449</v>
      </c>
      <c r="D204" s="246" t="s">
        <v>132</v>
      </c>
      <c r="E204" s="247" t="s">
        <v>450</v>
      </c>
      <c r="F204" s="248" t="s">
        <v>451</v>
      </c>
      <c r="G204" s="249" t="s">
        <v>139</v>
      </c>
      <c r="H204" s="250">
        <v>0.053999999999999999</v>
      </c>
      <c r="I204" s="251"/>
      <c r="J204" s="252">
        <f>ROUND(I204*H204,2)</f>
        <v>0</v>
      </c>
      <c r="K204" s="248" t="s">
        <v>251</v>
      </c>
      <c r="L204" s="41"/>
      <c r="M204" s="253" t="s">
        <v>1</v>
      </c>
      <c r="N204" s="254" t="s">
        <v>45</v>
      </c>
      <c r="O204" s="88"/>
      <c r="P204" s="242">
        <f>O204*H204</f>
        <v>0</v>
      </c>
      <c r="Q204" s="242">
        <v>0</v>
      </c>
      <c r="R204" s="242">
        <f>Q204*H204</f>
        <v>0</v>
      </c>
      <c r="S204" s="242">
        <v>0</v>
      </c>
      <c r="T204" s="24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4" t="s">
        <v>127</v>
      </c>
      <c r="AT204" s="244" t="s">
        <v>132</v>
      </c>
      <c r="AU204" s="244" t="s">
        <v>89</v>
      </c>
      <c r="AY204" s="14" t="s">
        <v>119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14" t="s">
        <v>21</v>
      </c>
      <c r="BK204" s="245">
        <f>ROUND(I204*H204,2)</f>
        <v>0</v>
      </c>
      <c r="BL204" s="14" t="s">
        <v>127</v>
      </c>
      <c r="BM204" s="244" t="s">
        <v>449</v>
      </c>
    </row>
    <row r="205" s="2" customFormat="1" ht="24" customHeight="1">
      <c r="A205" s="35"/>
      <c r="B205" s="36"/>
      <c r="C205" s="246" t="s">
        <v>452</v>
      </c>
      <c r="D205" s="246" t="s">
        <v>132</v>
      </c>
      <c r="E205" s="247" t="s">
        <v>453</v>
      </c>
      <c r="F205" s="248" t="s">
        <v>454</v>
      </c>
      <c r="G205" s="249" t="s">
        <v>139</v>
      </c>
      <c r="H205" s="250">
        <v>0.053999999999999999</v>
      </c>
      <c r="I205" s="251"/>
      <c r="J205" s="252">
        <f>ROUND(I205*H205,2)</f>
        <v>0</v>
      </c>
      <c r="K205" s="248" t="s">
        <v>251</v>
      </c>
      <c r="L205" s="41"/>
      <c r="M205" s="253" t="s">
        <v>1</v>
      </c>
      <c r="N205" s="254" t="s">
        <v>45</v>
      </c>
      <c r="O205" s="88"/>
      <c r="P205" s="242">
        <f>O205*H205</f>
        <v>0</v>
      </c>
      <c r="Q205" s="242">
        <v>0</v>
      </c>
      <c r="R205" s="242">
        <f>Q205*H205</f>
        <v>0</v>
      </c>
      <c r="S205" s="242">
        <v>0</v>
      </c>
      <c r="T205" s="24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4" t="s">
        <v>127</v>
      </c>
      <c r="AT205" s="244" t="s">
        <v>132</v>
      </c>
      <c r="AU205" s="244" t="s">
        <v>89</v>
      </c>
      <c r="AY205" s="14" t="s">
        <v>119</v>
      </c>
      <c r="BE205" s="245">
        <f>IF(N205="základní",J205,0)</f>
        <v>0</v>
      </c>
      <c r="BF205" s="245">
        <f>IF(N205="snížená",J205,0)</f>
        <v>0</v>
      </c>
      <c r="BG205" s="245">
        <f>IF(N205="zákl. přenesená",J205,0)</f>
        <v>0</v>
      </c>
      <c r="BH205" s="245">
        <f>IF(N205="sníž. přenesená",J205,0)</f>
        <v>0</v>
      </c>
      <c r="BI205" s="245">
        <f>IF(N205="nulová",J205,0)</f>
        <v>0</v>
      </c>
      <c r="BJ205" s="14" t="s">
        <v>21</v>
      </c>
      <c r="BK205" s="245">
        <f>ROUND(I205*H205,2)</f>
        <v>0</v>
      </c>
      <c r="BL205" s="14" t="s">
        <v>127</v>
      </c>
      <c r="BM205" s="244" t="s">
        <v>452</v>
      </c>
    </row>
    <row r="206" s="12" customFormat="1" ht="22.8" customHeight="1">
      <c r="A206" s="12"/>
      <c r="B206" s="216"/>
      <c r="C206" s="217"/>
      <c r="D206" s="218" t="s">
        <v>79</v>
      </c>
      <c r="E206" s="230" t="s">
        <v>143</v>
      </c>
      <c r="F206" s="230" t="s">
        <v>144</v>
      </c>
      <c r="G206" s="217"/>
      <c r="H206" s="217"/>
      <c r="I206" s="220"/>
      <c r="J206" s="231">
        <f>BK206</f>
        <v>0</v>
      </c>
      <c r="K206" s="217"/>
      <c r="L206" s="222"/>
      <c r="M206" s="223"/>
      <c r="N206" s="224"/>
      <c r="O206" s="224"/>
      <c r="P206" s="225">
        <f>SUM(P207:P219)</f>
        <v>0</v>
      </c>
      <c r="Q206" s="224"/>
      <c r="R206" s="225">
        <f>SUM(R207:R219)</f>
        <v>0.26383000000000001</v>
      </c>
      <c r="S206" s="224"/>
      <c r="T206" s="226">
        <f>SUM(T207:T219)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7" t="s">
        <v>80</v>
      </c>
      <c r="AT206" s="228" t="s">
        <v>79</v>
      </c>
      <c r="AU206" s="228" t="s">
        <v>21</v>
      </c>
      <c r="AY206" s="227" t="s">
        <v>119</v>
      </c>
      <c r="BK206" s="229">
        <f>SUM(BK207:BK219)</f>
        <v>0</v>
      </c>
    </row>
    <row r="207" s="2" customFormat="1" ht="24" customHeight="1">
      <c r="A207" s="35"/>
      <c r="B207" s="36"/>
      <c r="C207" s="246" t="s">
        <v>455</v>
      </c>
      <c r="D207" s="246" t="s">
        <v>132</v>
      </c>
      <c r="E207" s="247" t="s">
        <v>456</v>
      </c>
      <c r="F207" s="248" t="s">
        <v>457</v>
      </c>
      <c r="G207" s="249" t="s">
        <v>125</v>
      </c>
      <c r="H207" s="250">
        <v>20</v>
      </c>
      <c r="I207" s="251"/>
      <c r="J207" s="252">
        <f>ROUND(I207*H207,2)</f>
        <v>0</v>
      </c>
      <c r="K207" s="248" t="s">
        <v>251</v>
      </c>
      <c r="L207" s="41"/>
      <c r="M207" s="253" t="s">
        <v>1</v>
      </c>
      <c r="N207" s="254" t="s">
        <v>45</v>
      </c>
      <c r="O207" s="88"/>
      <c r="P207" s="242">
        <f>O207*H207</f>
        <v>0</v>
      </c>
      <c r="Q207" s="242">
        <v>0.0037599999999999999</v>
      </c>
      <c r="R207" s="242">
        <f>Q207*H207</f>
        <v>0.075200000000000003</v>
      </c>
      <c r="S207" s="242">
        <v>0</v>
      </c>
      <c r="T207" s="24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4" t="s">
        <v>127</v>
      </c>
      <c r="AT207" s="244" t="s">
        <v>132</v>
      </c>
      <c r="AU207" s="244" t="s">
        <v>89</v>
      </c>
      <c r="AY207" s="14" t="s">
        <v>119</v>
      </c>
      <c r="BE207" s="245">
        <f>IF(N207="základní",J207,0)</f>
        <v>0</v>
      </c>
      <c r="BF207" s="245">
        <f>IF(N207="snížená",J207,0)</f>
        <v>0</v>
      </c>
      <c r="BG207" s="245">
        <f>IF(N207="zákl. přenesená",J207,0)</f>
        <v>0</v>
      </c>
      <c r="BH207" s="245">
        <f>IF(N207="sníž. přenesená",J207,0)</f>
        <v>0</v>
      </c>
      <c r="BI207" s="245">
        <f>IF(N207="nulová",J207,0)</f>
        <v>0</v>
      </c>
      <c r="BJ207" s="14" t="s">
        <v>21</v>
      </c>
      <c r="BK207" s="245">
        <f>ROUND(I207*H207,2)</f>
        <v>0</v>
      </c>
      <c r="BL207" s="14" t="s">
        <v>127</v>
      </c>
      <c r="BM207" s="244" t="s">
        <v>458</v>
      </c>
    </row>
    <row r="208" s="2" customFormat="1" ht="24" customHeight="1">
      <c r="A208" s="35"/>
      <c r="B208" s="36"/>
      <c r="C208" s="246" t="s">
        <v>459</v>
      </c>
      <c r="D208" s="246" t="s">
        <v>132</v>
      </c>
      <c r="E208" s="247" t="s">
        <v>460</v>
      </c>
      <c r="F208" s="248" t="s">
        <v>461</v>
      </c>
      <c r="G208" s="249" t="s">
        <v>125</v>
      </c>
      <c r="H208" s="250">
        <v>12</v>
      </c>
      <c r="I208" s="251"/>
      <c r="J208" s="252">
        <f>ROUND(I208*H208,2)</f>
        <v>0</v>
      </c>
      <c r="K208" s="248" t="s">
        <v>251</v>
      </c>
      <c r="L208" s="41"/>
      <c r="M208" s="253" t="s">
        <v>1</v>
      </c>
      <c r="N208" s="254" t="s">
        <v>45</v>
      </c>
      <c r="O208" s="88"/>
      <c r="P208" s="242">
        <f>O208*H208</f>
        <v>0</v>
      </c>
      <c r="Q208" s="242">
        <v>0.0062899999999999996</v>
      </c>
      <c r="R208" s="242">
        <f>Q208*H208</f>
        <v>0.075479999999999992</v>
      </c>
      <c r="S208" s="242">
        <v>0</v>
      </c>
      <c r="T208" s="24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4" t="s">
        <v>127</v>
      </c>
      <c r="AT208" s="244" t="s">
        <v>132</v>
      </c>
      <c r="AU208" s="244" t="s">
        <v>89</v>
      </c>
      <c r="AY208" s="14" t="s">
        <v>119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14" t="s">
        <v>21</v>
      </c>
      <c r="BK208" s="245">
        <f>ROUND(I208*H208,2)</f>
        <v>0</v>
      </c>
      <c r="BL208" s="14" t="s">
        <v>127</v>
      </c>
      <c r="BM208" s="244" t="s">
        <v>459</v>
      </c>
    </row>
    <row r="209" s="2" customFormat="1" ht="16.5" customHeight="1">
      <c r="A209" s="35"/>
      <c r="B209" s="36"/>
      <c r="C209" s="246" t="s">
        <v>462</v>
      </c>
      <c r="D209" s="246" t="s">
        <v>132</v>
      </c>
      <c r="E209" s="247" t="s">
        <v>463</v>
      </c>
      <c r="F209" s="248" t="s">
        <v>464</v>
      </c>
      <c r="G209" s="249" t="s">
        <v>165</v>
      </c>
      <c r="H209" s="250">
        <v>6</v>
      </c>
      <c r="I209" s="251"/>
      <c r="J209" s="252">
        <f>ROUND(I209*H209,2)</f>
        <v>0</v>
      </c>
      <c r="K209" s="248" t="s">
        <v>251</v>
      </c>
      <c r="L209" s="41"/>
      <c r="M209" s="253" t="s">
        <v>1</v>
      </c>
      <c r="N209" s="254" t="s">
        <v>45</v>
      </c>
      <c r="O209" s="88"/>
      <c r="P209" s="242">
        <f>O209*H209</f>
        <v>0</v>
      </c>
      <c r="Q209" s="242">
        <v>0.0016299999999999999</v>
      </c>
      <c r="R209" s="242">
        <f>Q209*H209</f>
        <v>0.0097800000000000005</v>
      </c>
      <c r="S209" s="242">
        <v>0</v>
      </c>
      <c r="T209" s="24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4" t="s">
        <v>127</v>
      </c>
      <c r="AT209" s="244" t="s">
        <v>132</v>
      </c>
      <c r="AU209" s="244" t="s">
        <v>89</v>
      </c>
      <c r="AY209" s="14" t="s">
        <v>119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14" t="s">
        <v>21</v>
      </c>
      <c r="BK209" s="245">
        <f>ROUND(I209*H209,2)</f>
        <v>0</v>
      </c>
      <c r="BL209" s="14" t="s">
        <v>127</v>
      </c>
      <c r="BM209" s="244" t="s">
        <v>462</v>
      </c>
    </row>
    <row r="210" s="2" customFormat="1" ht="16.5" customHeight="1">
      <c r="A210" s="35"/>
      <c r="B210" s="36"/>
      <c r="C210" s="246" t="s">
        <v>465</v>
      </c>
      <c r="D210" s="246" t="s">
        <v>132</v>
      </c>
      <c r="E210" s="247" t="s">
        <v>466</v>
      </c>
      <c r="F210" s="248" t="s">
        <v>467</v>
      </c>
      <c r="G210" s="249" t="s">
        <v>125</v>
      </c>
      <c r="H210" s="250">
        <v>20</v>
      </c>
      <c r="I210" s="251"/>
      <c r="J210" s="252">
        <f>ROUND(I210*H210,2)</f>
        <v>0</v>
      </c>
      <c r="K210" s="248" t="s">
        <v>251</v>
      </c>
      <c r="L210" s="41"/>
      <c r="M210" s="253" t="s">
        <v>1</v>
      </c>
      <c r="N210" s="254" t="s">
        <v>45</v>
      </c>
      <c r="O210" s="88"/>
      <c r="P210" s="242">
        <f>O210*H210</f>
        <v>0</v>
      </c>
      <c r="Q210" s="242">
        <v>0</v>
      </c>
      <c r="R210" s="242">
        <f>Q210*H210</f>
        <v>0</v>
      </c>
      <c r="S210" s="242">
        <v>0</v>
      </c>
      <c r="T210" s="24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4" t="s">
        <v>127</v>
      </c>
      <c r="AT210" s="244" t="s">
        <v>132</v>
      </c>
      <c r="AU210" s="244" t="s">
        <v>89</v>
      </c>
      <c r="AY210" s="14" t="s">
        <v>119</v>
      </c>
      <c r="BE210" s="245">
        <f>IF(N210="základní",J210,0)</f>
        <v>0</v>
      </c>
      <c r="BF210" s="245">
        <f>IF(N210="snížená",J210,0)</f>
        <v>0</v>
      </c>
      <c r="BG210" s="245">
        <f>IF(N210="zákl. přenesená",J210,0)</f>
        <v>0</v>
      </c>
      <c r="BH210" s="245">
        <f>IF(N210="sníž. přenesená",J210,0)</f>
        <v>0</v>
      </c>
      <c r="BI210" s="245">
        <f>IF(N210="nulová",J210,0)</f>
        <v>0</v>
      </c>
      <c r="BJ210" s="14" t="s">
        <v>21</v>
      </c>
      <c r="BK210" s="245">
        <f>ROUND(I210*H210,2)</f>
        <v>0</v>
      </c>
      <c r="BL210" s="14" t="s">
        <v>127</v>
      </c>
      <c r="BM210" s="244" t="s">
        <v>465</v>
      </c>
    </row>
    <row r="211" s="2" customFormat="1" ht="16.5" customHeight="1">
      <c r="A211" s="35"/>
      <c r="B211" s="36"/>
      <c r="C211" s="246" t="s">
        <v>468</v>
      </c>
      <c r="D211" s="246" t="s">
        <v>132</v>
      </c>
      <c r="E211" s="247" t="s">
        <v>469</v>
      </c>
      <c r="F211" s="248" t="s">
        <v>470</v>
      </c>
      <c r="G211" s="249" t="s">
        <v>125</v>
      </c>
      <c r="H211" s="250">
        <v>12</v>
      </c>
      <c r="I211" s="251"/>
      <c r="J211" s="252">
        <f>ROUND(I211*H211,2)</f>
        <v>0</v>
      </c>
      <c r="K211" s="248" t="s">
        <v>251</v>
      </c>
      <c r="L211" s="41"/>
      <c r="M211" s="253" t="s">
        <v>1</v>
      </c>
      <c r="N211" s="254" t="s">
        <v>45</v>
      </c>
      <c r="O211" s="88"/>
      <c r="P211" s="242">
        <f>O211*H211</f>
        <v>0</v>
      </c>
      <c r="Q211" s="242">
        <v>0</v>
      </c>
      <c r="R211" s="242">
        <f>Q211*H211</f>
        <v>0</v>
      </c>
      <c r="S211" s="242">
        <v>0</v>
      </c>
      <c r="T211" s="24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4" t="s">
        <v>127</v>
      </c>
      <c r="AT211" s="244" t="s">
        <v>132</v>
      </c>
      <c r="AU211" s="244" t="s">
        <v>89</v>
      </c>
      <c r="AY211" s="14" t="s">
        <v>119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14" t="s">
        <v>21</v>
      </c>
      <c r="BK211" s="245">
        <f>ROUND(I211*H211,2)</f>
        <v>0</v>
      </c>
      <c r="BL211" s="14" t="s">
        <v>127</v>
      </c>
      <c r="BM211" s="244" t="s">
        <v>468</v>
      </c>
    </row>
    <row r="212" s="2" customFormat="1" ht="24" customHeight="1">
      <c r="A212" s="35"/>
      <c r="B212" s="36"/>
      <c r="C212" s="246" t="s">
        <v>80</v>
      </c>
      <c r="D212" s="246" t="s">
        <v>132</v>
      </c>
      <c r="E212" s="247" t="s">
        <v>145</v>
      </c>
      <c r="F212" s="248" t="s">
        <v>146</v>
      </c>
      <c r="G212" s="249" t="s">
        <v>125</v>
      </c>
      <c r="H212" s="250">
        <v>45</v>
      </c>
      <c r="I212" s="251"/>
      <c r="J212" s="252">
        <f>ROUND(I212*H212,2)</f>
        <v>0</v>
      </c>
      <c r="K212" s="248" t="s">
        <v>251</v>
      </c>
      <c r="L212" s="41"/>
      <c r="M212" s="253" t="s">
        <v>1</v>
      </c>
      <c r="N212" s="254" t="s">
        <v>45</v>
      </c>
      <c r="O212" s="88"/>
      <c r="P212" s="242">
        <f>O212*H212</f>
        <v>0</v>
      </c>
      <c r="Q212" s="242">
        <v>0.00036000000000000002</v>
      </c>
      <c r="R212" s="242">
        <f>Q212*H212</f>
        <v>0.016200000000000003</v>
      </c>
      <c r="S212" s="242">
        <v>0</v>
      </c>
      <c r="T212" s="24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4" t="s">
        <v>127</v>
      </c>
      <c r="AT212" s="244" t="s">
        <v>132</v>
      </c>
      <c r="AU212" s="244" t="s">
        <v>89</v>
      </c>
      <c r="AY212" s="14" t="s">
        <v>119</v>
      </c>
      <c r="BE212" s="245">
        <f>IF(N212="základní",J212,0)</f>
        <v>0</v>
      </c>
      <c r="BF212" s="245">
        <f>IF(N212="snížená",J212,0)</f>
        <v>0</v>
      </c>
      <c r="BG212" s="245">
        <f>IF(N212="zákl. přenesená",J212,0)</f>
        <v>0</v>
      </c>
      <c r="BH212" s="245">
        <f>IF(N212="sníž. přenesená",J212,0)</f>
        <v>0</v>
      </c>
      <c r="BI212" s="245">
        <f>IF(N212="nulová",J212,0)</f>
        <v>0</v>
      </c>
      <c r="BJ212" s="14" t="s">
        <v>21</v>
      </c>
      <c r="BK212" s="245">
        <f>ROUND(I212*H212,2)</f>
        <v>0</v>
      </c>
      <c r="BL212" s="14" t="s">
        <v>127</v>
      </c>
      <c r="BM212" s="244" t="s">
        <v>147</v>
      </c>
    </row>
    <row r="213" s="2" customFormat="1" ht="24" customHeight="1">
      <c r="A213" s="35"/>
      <c r="B213" s="36"/>
      <c r="C213" s="246" t="s">
        <v>80</v>
      </c>
      <c r="D213" s="246" t="s">
        <v>132</v>
      </c>
      <c r="E213" s="247" t="s">
        <v>148</v>
      </c>
      <c r="F213" s="248" t="s">
        <v>149</v>
      </c>
      <c r="G213" s="249" t="s">
        <v>125</v>
      </c>
      <c r="H213" s="250">
        <v>33</v>
      </c>
      <c r="I213" s="251"/>
      <c r="J213" s="252">
        <f>ROUND(I213*H213,2)</f>
        <v>0</v>
      </c>
      <c r="K213" s="248" t="s">
        <v>251</v>
      </c>
      <c r="L213" s="41"/>
      <c r="M213" s="253" t="s">
        <v>1</v>
      </c>
      <c r="N213" s="254" t="s">
        <v>45</v>
      </c>
      <c r="O213" s="88"/>
      <c r="P213" s="242">
        <f>O213*H213</f>
        <v>0</v>
      </c>
      <c r="Q213" s="242">
        <v>0.00054000000000000001</v>
      </c>
      <c r="R213" s="242">
        <f>Q213*H213</f>
        <v>0.017819999999999999</v>
      </c>
      <c r="S213" s="242">
        <v>0</v>
      </c>
      <c r="T213" s="24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4" t="s">
        <v>127</v>
      </c>
      <c r="AT213" s="244" t="s">
        <v>132</v>
      </c>
      <c r="AU213" s="244" t="s">
        <v>89</v>
      </c>
      <c r="AY213" s="14" t="s">
        <v>119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14" t="s">
        <v>21</v>
      </c>
      <c r="BK213" s="245">
        <f>ROUND(I213*H213,2)</f>
        <v>0</v>
      </c>
      <c r="BL213" s="14" t="s">
        <v>127</v>
      </c>
      <c r="BM213" s="244" t="s">
        <v>150</v>
      </c>
    </row>
    <row r="214" s="2" customFormat="1" ht="24" customHeight="1">
      <c r="A214" s="35"/>
      <c r="B214" s="36"/>
      <c r="C214" s="246" t="s">
        <v>80</v>
      </c>
      <c r="D214" s="246" t="s">
        <v>132</v>
      </c>
      <c r="E214" s="247" t="s">
        <v>471</v>
      </c>
      <c r="F214" s="248" t="s">
        <v>472</v>
      </c>
      <c r="G214" s="249" t="s">
        <v>125</v>
      </c>
      <c r="H214" s="250">
        <v>15</v>
      </c>
      <c r="I214" s="251"/>
      <c r="J214" s="252">
        <f>ROUND(I214*H214,2)</f>
        <v>0</v>
      </c>
      <c r="K214" s="248" t="s">
        <v>251</v>
      </c>
      <c r="L214" s="41"/>
      <c r="M214" s="253" t="s">
        <v>1</v>
      </c>
      <c r="N214" s="254" t="s">
        <v>45</v>
      </c>
      <c r="O214" s="88"/>
      <c r="P214" s="242">
        <f>O214*H214</f>
        <v>0</v>
      </c>
      <c r="Q214" s="242">
        <v>0.00067000000000000002</v>
      </c>
      <c r="R214" s="242">
        <f>Q214*H214</f>
        <v>0.01005</v>
      </c>
      <c r="S214" s="242">
        <v>0</v>
      </c>
      <c r="T214" s="24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4" t="s">
        <v>127</v>
      </c>
      <c r="AT214" s="244" t="s">
        <v>132</v>
      </c>
      <c r="AU214" s="244" t="s">
        <v>89</v>
      </c>
      <c r="AY214" s="14" t="s">
        <v>119</v>
      </c>
      <c r="BE214" s="245">
        <f>IF(N214="základní",J214,0)</f>
        <v>0</v>
      </c>
      <c r="BF214" s="245">
        <f>IF(N214="snížená",J214,0)</f>
        <v>0</v>
      </c>
      <c r="BG214" s="245">
        <f>IF(N214="zákl. přenesená",J214,0)</f>
        <v>0</v>
      </c>
      <c r="BH214" s="245">
        <f>IF(N214="sníž. přenesená",J214,0)</f>
        <v>0</v>
      </c>
      <c r="BI214" s="245">
        <f>IF(N214="nulová",J214,0)</f>
        <v>0</v>
      </c>
      <c r="BJ214" s="14" t="s">
        <v>21</v>
      </c>
      <c r="BK214" s="245">
        <f>ROUND(I214*H214,2)</f>
        <v>0</v>
      </c>
      <c r="BL214" s="14" t="s">
        <v>127</v>
      </c>
      <c r="BM214" s="244" t="s">
        <v>473</v>
      </c>
    </row>
    <row r="215" s="2" customFormat="1" ht="24" customHeight="1">
      <c r="A215" s="35"/>
      <c r="B215" s="36"/>
      <c r="C215" s="246" t="s">
        <v>80</v>
      </c>
      <c r="D215" s="246" t="s">
        <v>132</v>
      </c>
      <c r="E215" s="247" t="s">
        <v>474</v>
      </c>
      <c r="F215" s="248" t="s">
        <v>475</v>
      </c>
      <c r="G215" s="249" t="s">
        <v>125</v>
      </c>
      <c r="H215" s="250">
        <v>10</v>
      </c>
      <c r="I215" s="251"/>
      <c r="J215" s="252">
        <f>ROUND(I215*H215,2)</f>
        <v>0</v>
      </c>
      <c r="K215" s="248" t="s">
        <v>251</v>
      </c>
      <c r="L215" s="41"/>
      <c r="M215" s="253" t="s">
        <v>1</v>
      </c>
      <c r="N215" s="254" t="s">
        <v>45</v>
      </c>
      <c r="O215" s="88"/>
      <c r="P215" s="242">
        <f>O215*H215</f>
        <v>0</v>
      </c>
      <c r="Q215" s="242">
        <v>0.0011299999999999999</v>
      </c>
      <c r="R215" s="242">
        <f>Q215*H215</f>
        <v>0.011299999999999999</v>
      </c>
      <c r="S215" s="242">
        <v>0</v>
      </c>
      <c r="T215" s="24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4" t="s">
        <v>127</v>
      </c>
      <c r="AT215" s="244" t="s">
        <v>132</v>
      </c>
      <c r="AU215" s="244" t="s">
        <v>89</v>
      </c>
      <c r="AY215" s="14" t="s">
        <v>119</v>
      </c>
      <c r="BE215" s="245">
        <f>IF(N215="základní",J215,0)</f>
        <v>0</v>
      </c>
      <c r="BF215" s="245">
        <f>IF(N215="snížená",J215,0)</f>
        <v>0</v>
      </c>
      <c r="BG215" s="245">
        <f>IF(N215="zákl. přenesená",J215,0)</f>
        <v>0</v>
      </c>
      <c r="BH215" s="245">
        <f>IF(N215="sníž. přenesená",J215,0)</f>
        <v>0</v>
      </c>
      <c r="BI215" s="245">
        <f>IF(N215="nulová",J215,0)</f>
        <v>0</v>
      </c>
      <c r="BJ215" s="14" t="s">
        <v>21</v>
      </c>
      <c r="BK215" s="245">
        <f>ROUND(I215*H215,2)</f>
        <v>0</v>
      </c>
      <c r="BL215" s="14" t="s">
        <v>127</v>
      </c>
      <c r="BM215" s="244" t="s">
        <v>476</v>
      </c>
    </row>
    <row r="216" s="2" customFormat="1" ht="24" customHeight="1">
      <c r="A216" s="35"/>
      <c r="B216" s="36"/>
      <c r="C216" s="246" t="s">
        <v>80</v>
      </c>
      <c r="D216" s="246" t="s">
        <v>132</v>
      </c>
      <c r="E216" s="247" t="s">
        <v>477</v>
      </c>
      <c r="F216" s="248" t="s">
        <v>478</v>
      </c>
      <c r="G216" s="249" t="s">
        <v>125</v>
      </c>
      <c r="H216" s="250">
        <v>30</v>
      </c>
      <c r="I216" s="251"/>
      <c r="J216" s="252">
        <f>ROUND(I216*H216,2)</f>
        <v>0</v>
      </c>
      <c r="K216" s="248" t="s">
        <v>251</v>
      </c>
      <c r="L216" s="41"/>
      <c r="M216" s="253" t="s">
        <v>1</v>
      </c>
      <c r="N216" s="254" t="s">
        <v>45</v>
      </c>
      <c r="O216" s="88"/>
      <c r="P216" s="242">
        <f>O216*H216</f>
        <v>0</v>
      </c>
      <c r="Q216" s="242">
        <v>0.0016000000000000001</v>
      </c>
      <c r="R216" s="242">
        <f>Q216*H216</f>
        <v>0.048000000000000001</v>
      </c>
      <c r="S216" s="242">
        <v>0</v>
      </c>
      <c r="T216" s="24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4" t="s">
        <v>127</v>
      </c>
      <c r="AT216" s="244" t="s">
        <v>132</v>
      </c>
      <c r="AU216" s="244" t="s">
        <v>89</v>
      </c>
      <c r="AY216" s="14" t="s">
        <v>119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4" t="s">
        <v>21</v>
      </c>
      <c r="BK216" s="245">
        <f>ROUND(I216*H216,2)</f>
        <v>0</v>
      </c>
      <c r="BL216" s="14" t="s">
        <v>127</v>
      </c>
      <c r="BM216" s="244" t="s">
        <v>479</v>
      </c>
    </row>
    <row r="217" s="2" customFormat="1" ht="16.5" customHeight="1">
      <c r="A217" s="35"/>
      <c r="B217" s="36"/>
      <c r="C217" s="246" t="s">
        <v>80</v>
      </c>
      <c r="D217" s="246" t="s">
        <v>132</v>
      </c>
      <c r="E217" s="247" t="s">
        <v>151</v>
      </c>
      <c r="F217" s="248" t="s">
        <v>152</v>
      </c>
      <c r="G217" s="249" t="s">
        <v>125</v>
      </c>
      <c r="H217" s="250">
        <v>133</v>
      </c>
      <c r="I217" s="251"/>
      <c r="J217" s="252">
        <f>ROUND(I217*H217,2)</f>
        <v>0</v>
      </c>
      <c r="K217" s="248" t="s">
        <v>251</v>
      </c>
      <c r="L217" s="41"/>
      <c r="M217" s="253" t="s">
        <v>1</v>
      </c>
      <c r="N217" s="254" t="s">
        <v>45</v>
      </c>
      <c r="O217" s="88"/>
      <c r="P217" s="242">
        <f>O217*H217</f>
        <v>0</v>
      </c>
      <c r="Q217" s="242">
        <v>0</v>
      </c>
      <c r="R217" s="242">
        <f>Q217*H217</f>
        <v>0</v>
      </c>
      <c r="S217" s="242">
        <v>0</v>
      </c>
      <c r="T217" s="24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4" t="s">
        <v>127</v>
      </c>
      <c r="AT217" s="244" t="s">
        <v>132</v>
      </c>
      <c r="AU217" s="244" t="s">
        <v>89</v>
      </c>
      <c r="AY217" s="14" t="s">
        <v>119</v>
      </c>
      <c r="BE217" s="245">
        <f>IF(N217="základní",J217,0)</f>
        <v>0</v>
      </c>
      <c r="BF217" s="245">
        <f>IF(N217="snížená",J217,0)</f>
        <v>0</v>
      </c>
      <c r="BG217" s="245">
        <f>IF(N217="zákl. přenesená",J217,0)</f>
        <v>0</v>
      </c>
      <c r="BH217" s="245">
        <f>IF(N217="sníž. přenesená",J217,0)</f>
        <v>0</v>
      </c>
      <c r="BI217" s="245">
        <f>IF(N217="nulová",J217,0)</f>
        <v>0</v>
      </c>
      <c r="BJ217" s="14" t="s">
        <v>21</v>
      </c>
      <c r="BK217" s="245">
        <f>ROUND(I217*H217,2)</f>
        <v>0</v>
      </c>
      <c r="BL217" s="14" t="s">
        <v>127</v>
      </c>
      <c r="BM217" s="244" t="s">
        <v>153</v>
      </c>
    </row>
    <row r="218" s="2" customFormat="1" ht="24" customHeight="1">
      <c r="A218" s="35"/>
      <c r="B218" s="36"/>
      <c r="C218" s="246" t="s">
        <v>154</v>
      </c>
      <c r="D218" s="246" t="s">
        <v>132</v>
      </c>
      <c r="E218" s="247" t="s">
        <v>155</v>
      </c>
      <c r="F218" s="248" t="s">
        <v>156</v>
      </c>
      <c r="G218" s="249" t="s">
        <v>139</v>
      </c>
      <c r="H218" s="250">
        <v>0.41299999999999998</v>
      </c>
      <c r="I218" s="251"/>
      <c r="J218" s="252">
        <f>ROUND(I218*H218,2)</f>
        <v>0</v>
      </c>
      <c r="K218" s="248" t="s">
        <v>251</v>
      </c>
      <c r="L218" s="41"/>
      <c r="M218" s="253" t="s">
        <v>1</v>
      </c>
      <c r="N218" s="254" t="s">
        <v>45</v>
      </c>
      <c r="O218" s="88"/>
      <c r="P218" s="242">
        <f>O218*H218</f>
        <v>0</v>
      </c>
      <c r="Q218" s="242">
        <v>0</v>
      </c>
      <c r="R218" s="242">
        <f>Q218*H218</f>
        <v>0</v>
      </c>
      <c r="S218" s="242">
        <v>0</v>
      </c>
      <c r="T218" s="24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4" t="s">
        <v>127</v>
      </c>
      <c r="AT218" s="244" t="s">
        <v>132</v>
      </c>
      <c r="AU218" s="244" t="s">
        <v>89</v>
      </c>
      <c r="AY218" s="14" t="s">
        <v>119</v>
      </c>
      <c r="BE218" s="245">
        <f>IF(N218="základní",J218,0)</f>
        <v>0</v>
      </c>
      <c r="BF218" s="245">
        <f>IF(N218="snížená",J218,0)</f>
        <v>0</v>
      </c>
      <c r="BG218" s="245">
        <f>IF(N218="zákl. přenesená",J218,0)</f>
        <v>0</v>
      </c>
      <c r="BH218" s="245">
        <f>IF(N218="sníž. přenesená",J218,0)</f>
        <v>0</v>
      </c>
      <c r="BI218" s="245">
        <f>IF(N218="nulová",J218,0)</f>
        <v>0</v>
      </c>
      <c r="BJ218" s="14" t="s">
        <v>21</v>
      </c>
      <c r="BK218" s="245">
        <f>ROUND(I218*H218,2)</f>
        <v>0</v>
      </c>
      <c r="BL218" s="14" t="s">
        <v>127</v>
      </c>
      <c r="BM218" s="244" t="s">
        <v>154</v>
      </c>
    </row>
    <row r="219" s="2" customFormat="1" ht="24" customHeight="1">
      <c r="A219" s="35"/>
      <c r="B219" s="36"/>
      <c r="C219" s="246" t="s">
        <v>157</v>
      </c>
      <c r="D219" s="246" t="s">
        <v>132</v>
      </c>
      <c r="E219" s="247" t="s">
        <v>158</v>
      </c>
      <c r="F219" s="248" t="s">
        <v>159</v>
      </c>
      <c r="G219" s="249" t="s">
        <v>139</v>
      </c>
      <c r="H219" s="250">
        <v>0.41299999999999998</v>
      </c>
      <c r="I219" s="251"/>
      <c r="J219" s="252">
        <f>ROUND(I219*H219,2)</f>
        <v>0</v>
      </c>
      <c r="K219" s="248" t="s">
        <v>251</v>
      </c>
      <c r="L219" s="41"/>
      <c r="M219" s="253" t="s">
        <v>1</v>
      </c>
      <c r="N219" s="254" t="s">
        <v>45</v>
      </c>
      <c r="O219" s="88"/>
      <c r="P219" s="242">
        <f>O219*H219</f>
        <v>0</v>
      </c>
      <c r="Q219" s="242">
        <v>0</v>
      </c>
      <c r="R219" s="242">
        <f>Q219*H219</f>
        <v>0</v>
      </c>
      <c r="S219" s="242">
        <v>0</v>
      </c>
      <c r="T219" s="24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4" t="s">
        <v>127</v>
      </c>
      <c r="AT219" s="244" t="s">
        <v>132</v>
      </c>
      <c r="AU219" s="244" t="s">
        <v>89</v>
      </c>
      <c r="AY219" s="14" t="s">
        <v>119</v>
      </c>
      <c r="BE219" s="245">
        <f>IF(N219="základní",J219,0)</f>
        <v>0</v>
      </c>
      <c r="BF219" s="245">
        <f>IF(N219="snížená",J219,0)</f>
        <v>0</v>
      </c>
      <c r="BG219" s="245">
        <f>IF(N219="zákl. přenesená",J219,0)</f>
        <v>0</v>
      </c>
      <c r="BH219" s="245">
        <f>IF(N219="sníž. přenesená",J219,0)</f>
        <v>0</v>
      </c>
      <c r="BI219" s="245">
        <f>IF(N219="nulová",J219,0)</f>
        <v>0</v>
      </c>
      <c r="BJ219" s="14" t="s">
        <v>21</v>
      </c>
      <c r="BK219" s="245">
        <f>ROUND(I219*H219,2)</f>
        <v>0</v>
      </c>
      <c r="BL219" s="14" t="s">
        <v>127</v>
      </c>
      <c r="BM219" s="244" t="s">
        <v>157</v>
      </c>
    </row>
    <row r="220" s="12" customFormat="1" ht="22.8" customHeight="1">
      <c r="A220" s="12"/>
      <c r="B220" s="216"/>
      <c r="C220" s="217"/>
      <c r="D220" s="218" t="s">
        <v>79</v>
      </c>
      <c r="E220" s="230" t="s">
        <v>160</v>
      </c>
      <c r="F220" s="230" t="s">
        <v>161</v>
      </c>
      <c r="G220" s="217"/>
      <c r="H220" s="217"/>
      <c r="I220" s="220"/>
      <c r="J220" s="231">
        <f>BK220</f>
        <v>0</v>
      </c>
      <c r="K220" s="217"/>
      <c r="L220" s="222"/>
      <c r="M220" s="223"/>
      <c r="N220" s="224"/>
      <c r="O220" s="224"/>
      <c r="P220" s="225">
        <f>SUM(P221:P263)</f>
        <v>0</v>
      </c>
      <c r="Q220" s="224"/>
      <c r="R220" s="225">
        <f>SUM(R221:R263)</f>
        <v>0.080398999999999984</v>
      </c>
      <c r="S220" s="224"/>
      <c r="T220" s="226">
        <f>SUM(T221:T263)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7" t="s">
        <v>80</v>
      </c>
      <c r="AT220" s="228" t="s">
        <v>79</v>
      </c>
      <c r="AU220" s="228" t="s">
        <v>21</v>
      </c>
      <c r="AY220" s="227" t="s">
        <v>119</v>
      </c>
      <c r="BK220" s="229">
        <f>SUM(BK221:BK263)</f>
        <v>0</v>
      </c>
    </row>
    <row r="221" s="2" customFormat="1" ht="16.5" customHeight="1">
      <c r="A221" s="35"/>
      <c r="B221" s="36"/>
      <c r="C221" s="232" t="s">
        <v>480</v>
      </c>
      <c r="D221" s="232" t="s">
        <v>122</v>
      </c>
      <c r="E221" s="233" t="s">
        <v>481</v>
      </c>
      <c r="F221" s="234" t="s">
        <v>482</v>
      </c>
      <c r="G221" s="235" t="s">
        <v>165</v>
      </c>
      <c r="H221" s="236">
        <v>4</v>
      </c>
      <c r="I221" s="237"/>
      <c r="J221" s="238">
        <f>ROUND(I221*H221,2)</f>
        <v>0</v>
      </c>
      <c r="K221" s="234" t="s">
        <v>251</v>
      </c>
      <c r="L221" s="239"/>
      <c r="M221" s="240" t="s">
        <v>1</v>
      </c>
      <c r="N221" s="241" t="s">
        <v>45</v>
      </c>
      <c r="O221" s="88"/>
      <c r="P221" s="242">
        <f>O221*H221</f>
        <v>0</v>
      </c>
      <c r="Q221" s="242">
        <v>0.00034000000000000002</v>
      </c>
      <c r="R221" s="242">
        <f>Q221*H221</f>
        <v>0.0013600000000000001</v>
      </c>
      <c r="S221" s="242">
        <v>0</v>
      </c>
      <c r="T221" s="24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4" t="s">
        <v>126</v>
      </c>
      <c r="AT221" s="244" t="s">
        <v>122</v>
      </c>
      <c r="AU221" s="244" t="s">
        <v>89</v>
      </c>
      <c r="AY221" s="14" t="s">
        <v>119</v>
      </c>
      <c r="BE221" s="245">
        <f>IF(N221="základní",J221,0)</f>
        <v>0</v>
      </c>
      <c r="BF221" s="245">
        <f>IF(N221="snížená",J221,0)</f>
        <v>0</v>
      </c>
      <c r="BG221" s="245">
        <f>IF(N221="zákl. přenesená",J221,0)</f>
        <v>0</v>
      </c>
      <c r="BH221" s="245">
        <f>IF(N221="sníž. přenesená",J221,0)</f>
        <v>0</v>
      </c>
      <c r="BI221" s="245">
        <f>IF(N221="nulová",J221,0)</f>
        <v>0</v>
      </c>
      <c r="BJ221" s="14" t="s">
        <v>21</v>
      </c>
      <c r="BK221" s="245">
        <f>ROUND(I221*H221,2)</f>
        <v>0</v>
      </c>
      <c r="BL221" s="14" t="s">
        <v>127</v>
      </c>
      <c r="BM221" s="244" t="s">
        <v>483</v>
      </c>
    </row>
    <row r="222" s="2" customFormat="1" ht="24" customHeight="1">
      <c r="A222" s="35"/>
      <c r="B222" s="36"/>
      <c r="C222" s="232" t="s">
        <v>484</v>
      </c>
      <c r="D222" s="232" t="s">
        <v>122</v>
      </c>
      <c r="E222" s="233" t="s">
        <v>485</v>
      </c>
      <c r="F222" s="234" t="s">
        <v>486</v>
      </c>
      <c r="G222" s="235" t="s">
        <v>165</v>
      </c>
      <c r="H222" s="236">
        <v>1</v>
      </c>
      <c r="I222" s="237"/>
      <c r="J222" s="238">
        <f>ROUND(I222*H222,2)</f>
        <v>0</v>
      </c>
      <c r="K222" s="234" t="s">
        <v>251</v>
      </c>
      <c r="L222" s="239"/>
      <c r="M222" s="240" t="s">
        <v>1</v>
      </c>
      <c r="N222" s="241" t="s">
        <v>45</v>
      </c>
      <c r="O222" s="88"/>
      <c r="P222" s="242">
        <f>O222*H222</f>
        <v>0</v>
      </c>
      <c r="Q222" s="242">
        <v>0.00083000000000000001</v>
      </c>
      <c r="R222" s="242">
        <f>Q222*H222</f>
        <v>0.00083000000000000001</v>
      </c>
      <c r="S222" s="242">
        <v>0</v>
      </c>
      <c r="T222" s="24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4" t="s">
        <v>126</v>
      </c>
      <c r="AT222" s="244" t="s">
        <v>122</v>
      </c>
      <c r="AU222" s="244" t="s">
        <v>89</v>
      </c>
      <c r="AY222" s="14" t="s">
        <v>119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14" t="s">
        <v>21</v>
      </c>
      <c r="BK222" s="245">
        <f>ROUND(I222*H222,2)</f>
        <v>0</v>
      </c>
      <c r="BL222" s="14" t="s">
        <v>127</v>
      </c>
      <c r="BM222" s="244" t="s">
        <v>484</v>
      </c>
    </row>
    <row r="223" s="2" customFormat="1" ht="24" customHeight="1">
      <c r="A223" s="35"/>
      <c r="B223" s="36"/>
      <c r="C223" s="232" t="s">
        <v>487</v>
      </c>
      <c r="D223" s="232" t="s">
        <v>122</v>
      </c>
      <c r="E223" s="233" t="s">
        <v>488</v>
      </c>
      <c r="F223" s="234" t="s">
        <v>489</v>
      </c>
      <c r="G223" s="235" t="s">
        <v>165</v>
      </c>
      <c r="H223" s="236">
        <v>2</v>
      </c>
      <c r="I223" s="237"/>
      <c r="J223" s="238">
        <f>ROUND(I223*H223,2)</f>
        <v>0</v>
      </c>
      <c r="K223" s="234" t="s">
        <v>251</v>
      </c>
      <c r="L223" s="239"/>
      <c r="M223" s="240" t="s">
        <v>1</v>
      </c>
      <c r="N223" s="241" t="s">
        <v>45</v>
      </c>
      <c r="O223" s="88"/>
      <c r="P223" s="242">
        <f>O223*H223</f>
        <v>0</v>
      </c>
      <c r="Q223" s="242">
        <v>0.00029</v>
      </c>
      <c r="R223" s="242">
        <f>Q223*H223</f>
        <v>0.00058</v>
      </c>
      <c r="S223" s="242">
        <v>0</v>
      </c>
      <c r="T223" s="24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4" t="s">
        <v>126</v>
      </c>
      <c r="AT223" s="244" t="s">
        <v>122</v>
      </c>
      <c r="AU223" s="244" t="s">
        <v>89</v>
      </c>
      <c r="AY223" s="14" t="s">
        <v>119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14" t="s">
        <v>21</v>
      </c>
      <c r="BK223" s="245">
        <f>ROUND(I223*H223,2)</f>
        <v>0</v>
      </c>
      <c r="BL223" s="14" t="s">
        <v>127</v>
      </c>
      <c r="BM223" s="244" t="s">
        <v>490</v>
      </c>
    </row>
    <row r="224" s="2" customFormat="1" ht="16.5" customHeight="1">
      <c r="A224" s="35"/>
      <c r="B224" s="36"/>
      <c r="C224" s="232" t="s">
        <v>491</v>
      </c>
      <c r="D224" s="232" t="s">
        <v>122</v>
      </c>
      <c r="E224" s="233" t="s">
        <v>492</v>
      </c>
      <c r="F224" s="234" t="s">
        <v>493</v>
      </c>
      <c r="G224" s="235" t="s">
        <v>165</v>
      </c>
      <c r="H224" s="236">
        <v>1</v>
      </c>
      <c r="I224" s="237"/>
      <c r="J224" s="238">
        <f>ROUND(I224*H224,2)</f>
        <v>0</v>
      </c>
      <c r="K224" s="234" t="s">
        <v>1</v>
      </c>
      <c r="L224" s="239"/>
      <c r="M224" s="240" t="s">
        <v>1</v>
      </c>
      <c r="N224" s="241" t="s">
        <v>45</v>
      </c>
      <c r="O224" s="88"/>
      <c r="P224" s="242">
        <f>O224*H224</f>
        <v>0</v>
      </c>
      <c r="Q224" s="242">
        <v>0.00069999999999999999</v>
      </c>
      <c r="R224" s="242">
        <f>Q224*H224</f>
        <v>0.00069999999999999999</v>
      </c>
      <c r="S224" s="242">
        <v>0</v>
      </c>
      <c r="T224" s="24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4" t="s">
        <v>126</v>
      </c>
      <c r="AT224" s="244" t="s">
        <v>122</v>
      </c>
      <c r="AU224" s="244" t="s">
        <v>89</v>
      </c>
      <c r="AY224" s="14" t="s">
        <v>119</v>
      </c>
      <c r="BE224" s="245">
        <f>IF(N224="základní",J224,0)</f>
        <v>0</v>
      </c>
      <c r="BF224" s="245">
        <f>IF(N224="snížená",J224,0)</f>
        <v>0</v>
      </c>
      <c r="BG224" s="245">
        <f>IF(N224="zákl. přenesená",J224,0)</f>
        <v>0</v>
      </c>
      <c r="BH224" s="245">
        <f>IF(N224="sníž. přenesená",J224,0)</f>
        <v>0</v>
      </c>
      <c r="BI224" s="245">
        <f>IF(N224="nulová",J224,0)</f>
        <v>0</v>
      </c>
      <c r="BJ224" s="14" t="s">
        <v>21</v>
      </c>
      <c r="BK224" s="245">
        <f>ROUND(I224*H224,2)</f>
        <v>0</v>
      </c>
      <c r="BL224" s="14" t="s">
        <v>127</v>
      </c>
      <c r="BM224" s="244" t="s">
        <v>494</v>
      </c>
    </row>
    <row r="225" s="2" customFormat="1">
      <c r="A225" s="35"/>
      <c r="B225" s="36"/>
      <c r="C225" s="37"/>
      <c r="D225" s="260" t="s">
        <v>307</v>
      </c>
      <c r="E225" s="37"/>
      <c r="F225" s="261" t="s">
        <v>495</v>
      </c>
      <c r="G225" s="37"/>
      <c r="H225" s="37"/>
      <c r="I225" s="141"/>
      <c r="J225" s="37"/>
      <c r="K225" s="37"/>
      <c r="L225" s="41"/>
      <c r="M225" s="262"/>
      <c r="N225" s="263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307</v>
      </c>
      <c r="AU225" s="14" t="s">
        <v>89</v>
      </c>
    </row>
    <row r="226" s="2" customFormat="1" ht="16.5" customHeight="1">
      <c r="A226" s="35"/>
      <c r="B226" s="36"/>
      <c r="C226" s="232" t="s">
        <v>496</v>
      </c>
      <c r="D226" s="232" t="s">
        <v>122</v>
      </c>
      <c r="E226" s="233" t="s">
        <v>497</v>
      </c>
      <c r="F226" s="234" t="s">
        <v>493</v>
      </c>
      <c r="G226" s="235" t="s">
        <v>165</v>
      </c>
      <c r="H226" s="236">
        <v>1</v>
      </c>
      <c r="I226" s="237"/>
      <c r="J226" s="238">
        <f>ROUND(I226*H226,2)</f>
        <v>0</v>
      </c>
      <c r="K226" s="234" t="s">
        <v>1</v>
      </c>
      <c r="L226" s="239"/>
      <c r="M226" s="240" t="s">
        <v>1</v>
      </c>
      <c r="N226" s="241" t="s">
        <v>45</v>
      </c>
      <c r="O226" s="88"/>
      <c r="P226" s="242">
        <f>O226*H226</f>
        <v>0</v>
      </c>
      <c r="Q226" s="242">
        <v>0.00069999999999999999</v>
      </c>
      <c r="R226" s="242">
        <f>Q226*H226</f>
        <v>0.00069999999999999999</v>
      </c>
      <c r="S226" s="242">
        <v>0</v>
      </c>
      <c r="T226" s="24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4" t="s">
        <v>126</v>
      </c>
      <c r="AT226" s="244" t="s">
        <v>122</v>
      </c>
      <c r="AU226" s="244" t="s">
        <v>89</v>
      </c>
      <c r="AY226" s="14" t="s">
        <v>119</v>
      </c>
      <c r="BE226" s="245">
        <f>IF(N226="základní",J226,0)</f>
        <v>0</v>
      </c>
      <c r="BF226" s="245">
        <f>IF(N226="snížená",J226,0)</f>
        <v>0</v>
      </c>
      <c r="BG226" s="245">
        <f>IF(N226="zákl. přenesená",J226,0)</f>
        <v>0</v>
      </c>
      <c r="BH226" s="245">
        <f>IF(N226="sníž. přenesená",J226,0)</f>
        <v>0</v>
      </c>
      <c r="BI226" s="245">
        <f>IF(N226="nulová",J226,0)</f>
        <v>0</v>
      </c>
      <c r="BJ226" s="14" t="s">
        <v>21</v>
      </c>
      <c r="BK226" s="245">
        <f>ROUND(I226*H226,2)</f>
        <v>0</v>
      </c>
      <c r="BL226" s="14" t="s">
        <v>127</v>
      </c>
      <c r="BM226" s="244" t="s">
        <v>498</v>
      </c>
    </row>
    <row r="227" s="2" customFormat="1">
      <c r="A227" s="35"/>
      <c r="B227" s="36"/>
      <c r="C227" s="37"/>
      <c r="D227" s="260" t="s">
        <v>307</v>
      </c>
      <c r="E227" s="37"/>
      <c r="F227" s="261" t="s">
        <v>499</v>
      </c>
      <c r="G227" s="37"/>
      <c r="H227" s="37"/>
      <c r="I227" s="141"/>
      <c r="J227" s="37"/>
      <c r="K227" s="37"/>
      <c r="L227" s="41"/>
      <c r="M227" s="262"/>
      <c r="N227" s="263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307</v>
      </c>
      <c r="AU227" s="14" t="s">
        <v>89</v>
      </c>
    </row>
    <row r="228" s="2" customFormat="1" ht="16.5" customHeight="1">
      <c r="A228" s="35"/>
      <c r="B228" s="36"/>
      <c r="C228" s="232" t="s">
        <v>500</v>
      </c>
      <c r="D228" s="232" t="s">
        <v>122</v>
      </c>
      <c r="E228" s="233" t="s">
        <v>501</v>
      </c>
      <c r="F228" s="234" t="s">
        <v>502</v>
      </c>
      <c r="G228" s="235" t="s">
        <v>165</v>
      </c>
      <c r="H228" s="236">
        <v>1</v>
      </c>
      <c r="I228" s="237"/>
      <c r="J228" s="238">
        <f>ROUND(I228*H228,2)</f>
        <v>0</v>
      </c>
      <c r="K228" s="234" t="s">
        <v>1</v>
      </c>
      <c r="L228" s="239"/>
      <c r="M228" s="240" t="s">
        <v>1</v>
      </c>
      <c r="N228" s="241" t="s">
        <v>45</v>
      </c>
      <c r="O228" s="88"/>
      <c r="P228" s="242">
        <f>O228*H228</f>
        <v>0</v>
      </c>
      <c r="Q228" s="242">
        <v>0.00069999999999999999</v>
      </c>
      <c r="R228" s="242">
        <f>Q228*H228</f>
        <v>0.00069999999999999999</v>
      </c>
      <c r="S228" s="242">
        <v>0</v>
      </c>
      <c r="T228" s="24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4" t="s">
        <v>126</v>
      </c>
      <c r="AT228" s="244" t="s">
        <v>122</v>
      </c>
      <c r="AU228" s="244" t="s">
        <v>89</v>
      </c>
      <c r="AY228" s="14" t="s">
        <v>119</v>
      </c>
      <c r="BE228" s="245">
        <f>IF(N228="základní",J228,0)</f>
        <v>0</v>
      </c>
      <c r="BF228" s="245">
        <f>IF(N228="snížená",J228,0)</f>
        <v>0</v>
      </c>
      <c r="BG228" s="245">
        <f>IF(N228="zákl. přenesená",J228,0)</f>
        <v>0</v>
      </c>
      <c r="BH228" s="245">
        <f>IF(N228="sníž. přenesená",J228,0)</f>
        <v>0</v>
      </c>
      <c r="BI228" s="245">
        <f>IF(N228="nulová",J228,0)</f>
        <v>0</v>
      </c>
      <c r="BJ228" s="14" t="s">
        <v>21</v>
      </c>
      <c r="BK228" s="245">
        <f>ROUND(I228*H228,2)</f>
        <v>0</v>
      </c>
      <c r="BL228" s="14" t="s">
        <v>127</v>
      </c>
      <c r="BM228" s="244" t="s">
        <v>503</v>
      </c>
    </row>
    <row r="229" s="2" customFormat="1">
      <c r="A229" s="35"/>
      <c r="B229" s="36"/>
      <c r="C229" s="37"/>
      <c r="D229" s="260" t="s">
        <v>307</v>
      </c>
      <c r="E229" s="37"/>
      <c r="F229" s="261" t="s">
        <v>504</v>
      </c>
      <c r="G229" s="37"/>
      <c r="H229" s="37"/>
      <c r="I229" s="141"/>
      <c r="J229" s="37"/>
      <c r="K229" s="37"/>
      <c r="L229" s="41"/>
      <c r="M229" s="262"/>
      <c r="N229" s="263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307</v>
      </c>
      <c r="AU229" s="14" t="s">
        <v>89</v>
      </c>
    </row>
    <row r="230" s="2" customFormat="1" ht="16.5" customHeight="1">
      <c r="A230" s="35"/>
      <c r="B230" s="36"/>
      <c r="C230" s="246" t="s">
        <v>505</v>
      </c>
      <c r="D230" s="246" t="s">
        <v>132</v>
      </c>
      <c r="E230" s="247" t="s">
        <v>506</v>
      </c>
      <c r="F230" s="248" t="s">
        <v>507</v>
      </c>
      <c r="G230" s="249" t="s">
        <v>165</v>
      </c>
      <c r="H230" s="250">
        <v>3</v>
      </c>
      <c r="I230" s="251"/>
      <c r="J230" s="252">
        <f>ROUND(I230*H230,2)</f>
        <v>0</v>
      </c>
      <c r="K230" s="248" t="s">
        <v>1</v>
      </c>
      <c r="L230" s="41"/>
      <c r="M230" s="253" t="s">
        <v>1</v>
      </c>
      <c r="N230" s="254" t="s">
        <v>45</v>
      </c>
      <c r="O230" s="88"/>
      <c r="P230" s="242">
        <f>O230*H230</f>
        <v>0</v>
      </c>
      <c r="Q230" s="242">
        <v>0</v>
      </c>
      <c r="R230" s="242">
        <f>Q230*H230</f>
        <v>0</v>
      </c>
      <c r="S230" s="242">
        <v>0</v>
      </c>
      <c r="T230" s="24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4" t="s">
        <v>127</v>
      </c>
      <c r="AT230" s="244" t="s">
        <v>132</v>
      </c>
      <c r="AU230" s="244" t="s">
        <v>89</v>
      </c>
      <c r="AY230" s="14" t="s">
        <v>119</v>
      </c>
      <c r="BE230" s="245">
        <f>IF(N230="základní",J230,0)</f>
        <v>0</v>
      </c>
      <c r="BF230" s="245">
        <f>IF(N230="snížená",J230,0)</f>
        <v>0</v>
      </c>
      <c r="BG230" s="245">
        <f>IF(N230="zákl. přenesená",J230,0)</f>
        <v>0</v>
      </c>
      <c r="BH230" s="245">
        <f>IF(N230="sníž. přenesená",J230,0)</f>
        <v>0</v>
      </c>
      <c r="BI230" s="245">
        <f>IF(N230="nulová",J230,0)</f>
        <v>0</v>
      </c>
      <c r="BJ230" s="14" t="s">
        <v>21</v>
      </c>
      <c r="BK230" s="245">
        <f>ROUND(I230*H230,2)</f>
        <v>0</v>
      </c>
      <c r="BL230" s="14" t="s">
        <v>127</v>
      </c>
      <c r="BM230" s="244" t="s">
        <v>508</v>
      </c>
    </row>
    <row r="231" s="2" customFormat="1" ht="16.5" customHeight="1">
      <c r="A231" s="35"/>
      <c r="B231" s="36"/>
      <c r="C231" s="246" t="s">
        <v>509</v>
      </c>
      <c r="D231" s="246" t="s">
        <v>132</v>
      </c>
      <c r="E231" s="247" t="s">
        <v>510</v>
      </c>
      <c r="F231" s="248" t="s">
        <v>511</v>
      </c>
      <c r="G231" s="249" t="s">
        <v>165</v>
      </c>
      <c r="H231" s="250">
        <v>7</v>
      </c>
      <c r="I231" s="251"/>
      <c r="J231" s="252">
        <f>ROUND(I231*H231,2)</f>
        <v>0</v>
      </c>
      <c r="K231" s="248" t="s">
        <v>1</v>
      </c>
      <c r="L231" s="41"/>
      <c r="M231" s="253" t="s">
        <v>1</v>
      </c>
      <c r="N231" s="254" t="s">
        <v>45</v>
      </c>
      <c r="O231" s="88"/>
      <c r="P231" s="242">
        <f>O231*H231</f>
        <v>0</v>
      </c>
      <c r="Q231" s="242">
        <v>0</v>
      </c>
      <c r="R231" s="242">
        <f>Q231*H231</f>
        <v>0</v>
      </c>
      <c r="S231" s="242">
        <v>0</v>
      </c>
      <c r="T231" s="24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4" t="s">
        <v>127</v>
      </c>
      <c r="AT231" s="244" t="s">
        <v>132</v>
      </c>
      <c r="AU231" s="244" t="s">
        <v>89</v>
      </c>
      <c r="AY231" s="14" t="s">
        <v>119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14" t="s">
        <v>21</v>
      </c>
      <c r="BK231" s="245">
        <f>ROUND(I231*H231,2)</f>
        <v>0</v>
      </c>
      <c r="BL231" s="14" t="s">
        <v>127</v>
      </c>
      <c r="BM231" s="244" t="s">
        <v>512</v>
      </c>
    </row>
    <row r="232" s="2" customFormat="1" ht="16.5" customHeight="1">
      <c r="A232" s="35"/>
      <c r="B232" s="36"/>
      <c r="C232" s="246" t="s">
        <v>513</v>
      </c>
      <c r="D232" s="246" t="s">
        <v>132</v>
      </c>
      <c r="E232" s="247" t="s">
        <v>514</v>
      </c>
      <c r="F232" s="248" t="s">
        <v>515</v>
      </c>
      <c r="G232" s="249" t="s">
        <v>415</v>
      </c>
      <c r="H232" s="250">
        <v>6</v>
      </c>
      <c r="I232" s="251"/>
      <c r="J232" s="252">
        <f>ROUND(I232*H232,2)</f>
        <v>0</v>
      </c>
      <c r="K232" s="248" t="s">
        <v>251</v>
      </c>
      <c r="L232" s="41"/>
      <c r="M232" s="253" t="s">
        <v>1</v>
      </c>
      <c r="N232" s="254" t="s">
        <v>45</v>
      </c>
      <c r="O232" s="88"/>
      <c r="P232" s="242">
        <f>O232*H232</f>
        <v>0</v>
      </c>
      <c r="Q232" s="242">
        <v>0.0061700000000000001</v>
      </c>
      <c r="R232" s="242">
        <f>Q232*H232</f>
        <v>0.037019999999999997</v>
      </c>
      <c r="S232" s="242">
        <v>0</v>
      </c>
      <c r="T232" s="24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4" t="s">
        <v>127</v>
      </c>
      <c r="AT232" s="244" t="s">
        <v>132</v>
      </c>
      <c r="AU232" s="244" t="s">
        <v>89</v>
      </c>
      <c r="AY232" s="14" t="s">
        <v>119</v>
      </c>
      <c r="BE232" s="245">
        <f>IF(N232="základní",J232,0)</f>
        <v>0</v>
      </c>
      <c r="BF232" s="245">
        <f>IF(N232="snížená",J232,0)</f>
        <v>0</v>
      </c>
      <c r="BG232" s="245">
        <f>IF(N232="zákl. přenesená",J232,0)</f>
        <v>0</v>
      </c>
      <c r="BH232" s="245">
        <f>IF(N232="sníž. přenesená",J232,0)</f>
        <v>0</v>
      </c>
      <c r="BI232" s="245">
        <f>IF(N232="nulová",J232,0)</f>
        <v>0</v>
      </c>
      <c r="BJ232" s="14" t="s">
        <v>21</v>
      </c>
      <c r="BK232" s="245">
        <f>ROUND(I232*H232,2)</f>
        <v>0</v>
      </c>
      <c r="BL232" s="14" t="s">
        <v>127</v>
      </c>
      <c r="BM232" s="244" t="s">
        <v>513</v>
      </c>
    </row>
    <row r="233" s="2" customFormat="1" ht="16.5" customHeight="1">
      <c r="A233" s="35"/>
      <c r="B233" s="36"/>
      <c r="C233" s="246" t="s">
        <v>516</v>
      </c>
      <c r="D233" s="246" t="s">
        <v>132</v>
      </c>
      <c r="E233" s="247" t="s">
        <v>517</v>
      </c>
      <c r="F233" s="248" t="s">
        <v>518</v>
      </c>
      <c r="G233" s="249" t="s">
        <v>165</v>
      </c>
      <c r="H233" s="250">
        <v>11</v>
      </c>
      <c r="I233" s="251"/>
      <c r="J233" s="252">
        <f>ROUND(I233*H233,2)</f>
        <v>0</v>
      </c>
      <c r="K233" s="248" t="s">
        <v>251</v>
      </c>
      <c r="L233" s="41"/>
      <c r="M233" s="253" t="s">
        <v>1</v>
      </c>
      <c r="N233" s="254" t="s">
        <v>45</v>
      </c>
      <c r="O233" s="88"/>
      <c r="P233" s="242">
        <f>O233*H233</f>
        <v>0</v>
      </c>
      <c r="Q233" s="242">
        <v>3.0000000000000001E-05</v>
      </c>
      <c r="R233" s="242">
        <f>Q233*H233</f>
        <v>0.00033</v>
      </c>
      <c r="S233" s="242">
        <v>0</v>
      </c>
      <c r="T233" s="24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4" t="s">
        <v>127</v>
      </c>
      <c r="AT233" s="244" t="s">
        <v>132</v>
      </c>
      <c r="AU233" s="244" t="s">
        <v>89</v>
      </c>
      <c r="AY233" s="14" t="s">
        <v>119</v>
      </c>
      <c r="BE233" s="245">
        <f>IF(N233="základní",J233,0)</f>
        <v>0</v>
      </c>
      <c r="BF233" s="245">
        <f>IF(N233="snížená",J233,0)</f>
        <v>0</v>
      </c>
      <c r="BG233" s="245">
        <f>IF(N233="zákl. přenesená",J233,0)</f>
        <v>0</v>
      </c>
      <c r="BH233" s="245">
        <f>IF(N233="sníž. přenesená",J233,0)</f>
        <v>0</v>
      </c>
      <c r="BI233" s="245">
        <f>IF(N233="nulová",J233,0)</f>
        <v>0</v>
      </c>
      <c r="BJ233" s="14" t="s">
        <v>21</v>
      </c>
      <c r="BK233" s="245">
        <f>ROUND(I233*H233,2)</f>
        <v>0</v>
      </c>
      <c r="BL233" s="14" t="s">
        <v>127</v>
      </c>
      <c r="BM233" s="244" t="s">
        <v>516</v>
      </c>
    </row>
    <row r="234" s="2" customFormat="1" ht="16.5" customHeight="1">
      <c r="A234" s="35"/>
      <c r="B234" s="36"/>
      <c r="C234" s="246" t="s">
        <v>519</v>
      </c>
      <c r="D234" s="246" t="s">
        <v>132</v>
      </c>
      <c r="E234" s="247" t="s">
        <v>520</v>
      </c>
      <c r="F234" s="248" t="s">
        <v>521</v>
      </c>
      <c r="G234" s="249" t="s">
        <v>165</v>
      </c>
      <c r="H234" s="250">
        <v>10</v>
      </c>
      <c r="I234" s="251"/>
      <c r="J234" s="252">
        <f>ROUND(I234*H234,2)</f>
        <v>0</v>
      </c>
      <c r="K234" s="248" t="s">
        <v>251</v>
      </c>
      <c r="L234" s="41"/>
      <c r="M234" s="253" t="s">
        <v>1</v>
      </c>
      <c r="N234" s="254" t="s">
        <v>45</v>
      </c>
      <c r="O234" s="88"/>
      <c r="P234" s="242">
        <f>O234*H234</f>
        <v>0</v>
      </c>
      <c r="Q234" s="242">
        <v>3.0000000000000001E-05</v>
      </c>
      <c r="R234" s="242">
        <f>Q234*H234</f>
        <v>0.00030000000000000003</v>
      </c>
      <c r="S234" s="242">
        <v>0</v>
      </c>
      <c r="T234" s="24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4" t="s">
        <v>127</v>
      </c>
      <c r="AT234" s="244" t="s">
        <v>132</v>
      </c>
      <c r="AU234" s="244" t="s">
        <v>89</v>
      </c>
      <c r="AY234" s="14" t="s">
        <v>119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14" t="s">
        <v>21</v>
      </c>
      <c r="BK234" s="245">
        <f>ROUND(I234*H234,2)</f>
        <v>0</v>
      </c>
      <c r="BL234" s="14" t="s">
        <v>127</v>
      </c>
      <c r="BM234" s="244" t="s">
        <v>519</v>
      </c>
    </row>
    <row r="235" s="2" customFormat="1" ht="16.5" customHeight="1">
      <c r="A235" s="35"/>
      <c r="B235" s="36"/>
      <c r="C235" s="246" t="s">
        <v>162</v>
      </c>
      <c r="D235" s="246" t="s">
        <v>132</v>
      </c>
      <c r="E235" s="247" t="s">
        <v>163</v>
      </c>
      <c r="F235" s="248" t="s">
        <v>164</v>
      </c>
      <c r="G235" s="249" t="s">
        <v>165</v>
      </c>
      <c r="H235" s="250">
        <v>9</v>
      </c>
      <c r="I235" s="251"/>
      <c r="J235" s="252">
        <f>ROUND(I235*H235,2)</f>
        <v>0</v>
      </c>
      <c r="K235" s="248" t="s">
        <v>251</v>
      </c>
      <c r="L235" s="41"/>
      <c r="M235" s="253" t="s">
        <v>1</v>
      </c>
      <c r="N235" s="254" t="s">
        <v>45</v>
      </c>
      <c r="O235" s="88"/>
      <c r="P235" s="242">
        <f>O235*H235</f>
        <v>0</v>
      </c>
      <c r="Q235" s="242">
        <v>8.0000000000000007E-05</v>
      </c>
      <c r="R235" s="242">
        <f>Q235*H235</f>
        <v>0.00072000000000000005</v>
      </c>
      <c r="S235" s="242">
        <v>0</v>
      </c>
      <c r="T235" s="24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4" t="s">
        <v>127</v>
      </c>
      <c r="AT235" s="244" t="s">
        <v>132</v>
      </c>
      <c r="AU235" s="244" t="s">
        <v>89</v>
      </c>
      <c r="AY235" s="14" t="s">
        <v>119</v>
      </c>
      <c r="BE235" s="245">
        <f>IF(N235="základní",J235,0)</f>
        <v>0</v>
      </c>
      <c r="BF235" s="245">
        <f>IF(N235="snížená",J235,0)</f>
        <v>0</v>
      </c>
      <c r="BG235" s="245">
        <f>IF(N235="zákl. přenesená",J235,0)</f>
        <v>0</v>
      </c>
      <c r="BH235" s="245">
        <f>IF(N235="sníž. přenesená",J235,0)</f>
        <v>0</v>
      </c>
      <c r="BI235" s="245">
        <f>IF(N235="nulová",J235,0)</f>
        <v>0</v>
      </c>
      <c r="BJ235" s="14" t="s">
        <v>21</v>
      </c>
      <c r="BK235" s="245">
        <f>ROUND(I235*H235,2)</f>
        <v>0</v>
      </c>
      <c r="BL235" s="14" t="s">
        <v>127</v>
      </c>
      <c r="BM235" s="244" t="s">
        <v>162</v>
      </c>
    </row>
    <row r="236" s="2" customFormat="1" ht="16.5" customHeight="1">
      <c r="A236" s="35"/>
      <c r="B236" s="36"/>
      <c r="C236" s="246" t="s">
        <v>522</v>
      </c>
      <c r="D236" s="246" t="s">
        <v>132</v>
      </c>
      <c r="E236" s="247" t="s">
        <v>523</v>
      </c>
      <c r="F236" s="248" t="s">
        <v>524</v>
      </c>
      <c r="G236" s="249" t="s">
        <v>165</v>
      </c>
      <c r="H236" s="250">
        <v>18</v>
      </c>
      <c r="I236" s="251"/>
      <c r="J236" s="252">
        <f>ROUND(I236*H236,2)</f>
        <v>0</v>
      </c>
      <c r="K236" s="248" t="s">
        <v>251</v>
      </c>
      <c r="L236" s="41"/>
      <c r="M236" s="253" t="s">
        <v>1</v>
      </c>
      <c r="N236" s="254" t="s">
        <v>45</v>
      </c>
      <c r="O236" s="88"/>
      <c r="P236" s="242">
        <f>O236*H236</f>
        <v>0</v>
      </c>
      <c r="Q236" s="242">
        <v>0.00021000000000000001</v>
      </c>
      <c r="R236" s="242">
        <f>Q236*H236</f>
        <v>0.0037800000000000004</v>
      </c>
      <c r="S236" s="242">
        <v>0</v>
      </c>
      <c r="T236" s="24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4" t="s">
        <v>127</v>
      </c>
      <c r="AT236" s="244" t="s">
        <v>132</v>
      </c>
      <c r="AU236" s="244" t="s">
        <v>89</v>
      </c>
      <c r="AY236" s="14" t="s">
        <v>119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14" t="s">
        <v>21</v>
      </c>
      <c r="BK236" s="245">
        <f>ROUND(I236*H236,2)</f>
        <v>0</v>
      </c>
      <c r="BL236" s="14" t="s">
        <v>127</v>
      </c>
      <c r="BM236" s="244" t="s">
        <v>525</v>
      </c>
    </row>
    <row r="237" s="2" customFormat="1" ht="16.5" customHeight="1">
      <c r="A237" s="35"/>
      <c r="B237" s="36"/>
      <c r="C237" s="246" t="s">
        <v>526</v>
      </c>
      <c r="D237" s="246" t="s">
        <v>132</v>
      </c>
      <c r="E237" s="247" t="s">
        <v>527</v>
      </c>
      <c r="F237" s="248" t="s">
        <v>528</v>
      </c>
      <c r="G237" s="249" t="s">
        <v>165</v>
      </c>
      <c r="H237" s="250">
        <v>4</v>
      </c>
      <c r="I237" s="251"/>
      <c r="J237" s="252">
        <f>ROUND(I237*H237,2)</f>
        <v>0</v>
      </c>
      <c r="K237" s="248" t="s">
        <v>251</v>
      </c>
      <c r="L237" s="41"/>
      <c r="M237" s="253" t="s">
        <v>1</v>
      </c>
      <c r="N237" s="254" t="s">
        <v>45</v>
      </c>
      <c r="O237" s="88"/>
      <c r="P237" s="242">
        <f>O237*H237</f>
        <v>0</v>
      </c>
      <c r="Q237" s="242">
        <v>0.00033</v>
      </c>
      <c r="R237" s="242">
        <f>Q237*H237</f>
        <v>0.00132</v>
      </c>
      <c r="S237" s="242">
        <v>0</v>
      </c>
      <c r="T237" s="24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4" t="s">
        <v>127</v>
      </c>
      <c r="AT237" s="244" t="s">
        <v>132</v>
      </c>
      <c r="AU237" s="244" t="s">
        <v>89</v>
      </c>
      <c r="AY237" s="14" t="s">
        <v>119</v>
      </c>
      <c r="BE237" s="245">
        <f>IF(N237="základní",J237,0)</f>
        <v>0</v>
      </c>
      <c r="BF237" s="245">
        <f>IF(N237="snížená",J237,0)</f>
        <v>0</v>
      </c>
      <c r="BG237" s="245">
        <f>IF(N237="zákl. přenesená",J237,0)</f>
        <v>0</v>
      </c>
      <c r="BH237" s="245">
        <f>IF(N237="sníž. přenesená",J237,0)</f>
        <v>0</v>
      </c>
      <c r="BI237" s="245">
        <f>IF(N237="nulová",J237,0)</f>
        <v>0</v>
      </c>
      <c r="BJ237" s="14" t="s">
        <v>21</v>
      </c>
      <c r="BK237" s="245">
        <f>ROUND(I237*H237,2)</f>
        <v>0</v>
      </c>
      <c r="BL237" s="14" t="s">
        <v>127</v>
      </c>
      <c r="BM237" s="244" t="s">
        <v>526</v>
      </c>
    </row>
    <row r="238" s="2" customFormat="1" ht="16.5" customHeight="1">
      <c r="A238" s="35"/>
      <c r="B238" s="36"/>
      <c r="C238" s="246" t="s">
        <v>529</v>
      </c>
      <c r="D238" s="246" t="s">
        <v>132</v>
      </c>
      <c r="E238" s="247" t="s">
        <v>530</v>
      </c>
      <c r="F238" s="248" t="s">
        <v>531</v>
      </c>
      <c r="G238" s="249" t="s">
        <v>165</v>
      </c>
      <c r="H238" s="250">
        <v>1</v>
      </c>
      <c r="I238" s="251"/>
      <c r="J238" s="252">
        <f>ROUND(I238*H238,2)</f>
        <v>0</v>
      </c>
      <c r="K238" s="248" t="s">
        <v>251</v>
      </c>
      <c r="L238" s="41"/>
      <c r="M238" s="253" t="s">
        <v>1</v>
      </c>
      <c r="N238" s="254" t="s">
        <v>45</v>
      </c>
      <c r="O238" s="88"/>
      <c r="P238" s="242">
        <f>O238*H238</f>
        <v>0</v>
      </c>
      <c r="Q238" s="242">
        <v>0.00022000000000000001</v>
      </c>
      <c r="R238" s="242">
        <f>Q238*H238</f>
        <v>0.00022000000000000001</v>
      </c>
      <c r="S238" s="242">
        <v>0</v>
      </c>
      <c r="T238" s="24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4" t="s">
        <v>127</v>
      </c>
      <c r="AT238" s="244" t="s">
        <v>132</v>
      </c>
      <c r="AU238" s="244" t="s">
        <v>89</v>
      </c>
      <c r="AY238" s="14" t="s">
        <v>119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14" t="s">
        <v>21</v>
      </c>
      <c r="BK238" s="245">
        <f>ROUND(I238*H238,2)</f>
        <v>0</v>
      </c>
      <c r="BL238" s="14" t="s">
        <v>127</v>
      </c>
      <c r="BM238" s="244" t="s">
        <v>529</v>
      </c>
    </row>
    <row r="239" s="2" customFormat="1" ht="16.5" customHeight="1">
      <c r="A239" s="35"/>
      <c r="B239" s="36"/>
      <c r="C239" s="246" t="s">
        <v>80</v>
      </c>
      <c r="D239" s="246" t="s">
        <v>132</v>
      </c>
      <c r="E239" s="247" t="s">
        <v>532</v>
      </c>
      <c r="F239" s="248" t="s">
        <v>533</v>
      </c>
      <c r="G239" s="249" t="s">
        <v>165</v>
      </c>
      <c r="H239" s="250">
        <v>2</v>
      </c>
      <c r="I239" s="251"/>
      <c r="J239" s="252">
        <f>ROUND(I239*H239,2)</f>
        <v>0</v>
      </c>
      <c r="K239" s="248" t="s">
        <v>1</v>
      </c>
      <c r="L239" s="41"/>
      <c r="M239" s="253" t="s">
        <v>1</v>
      </c>
      <c r="N239" s="254" t="s">
        <v>45</v>
      </c>
      <c r="O239" s="88"/>
      <c r="P239" s="242">
        <f>O239*H239</f>
        <v>0</v>
      </c>
      <c r="Q239" s="242">
        <v>0.00072000000000000005</v>
      </c>
      <c r="R239" s="242">
        <f>Q239*H239</f>
        <v>0.0014400000000000001</v>
      </c>
      <c r="S239" s="242">
        <v>0</v>
      </c>
      <c r="T239" s="24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4" t="s">
        <v>127</v>
      </c>
      <c r="AT239" s="244" t="s">
        <v>132</v>
      </c>
      <c r="AU239" s="244" t="s">
        <v>89</v>
      </c>
      <c r="AY239" s="14" t="s">
        <v>119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14" t="s">
        <v>21</v>
      </c>
      <c r="BK239" s="245">
        <f>ROUND(I239*H239,2)</f>
        <v>0</v>
      </c>
      <c r="BL239" s="14" t="s">
        <v>127</v>
      </c>
      <c r="BM239" s="244" t="s">
        <v>534</v>
      </c>
    </row>
    <row r="240" s="2" customFormat="1" ht="24" customHeight="1">
      <c r="A240" s="35"/>
      <c r="B240" s="36"/>
      <c r="C240" s="246" t="s">
        <v>535</v>
      </c>
      <c r="D240" s="246" t="s">
        <v>132</v>
      </c>
      <c r="E240" s="247" t="s">
        <v>536</v>
      </c>
      <c r="F240" s="248" t="s">
        <v>537</v>
      </c>
      <c r="G240" s="249" t="s">
        <v>165</v>
      </c>
      <c r="H240" s="250">
        <v>4</v>
      </c>
      <c r="I240" s="251"/>
      <c r="J240" s="252">
        <f>ROUND(I240*H240,2)</f>
        <v>0</v>
      </c>
      <c r="K240" s="248" t="s">
        <v>251</v>
      </c>
      <c r="L240" s="41"/>
      <c r="M240" s="253" t="s">
        <v>1</v>
      </c>
      <c r="N240" s="254" t="s">
        <v>45</v>
      </c>
      <c r="O240" s="88"/>
      <c r="P240" s="242">
        <f>O240*H240</f>
        <v>0</v>
      </c>
      <c r="Q240" s="242">
        <v>0.00051999999999999995</v>
      </c>
      <c r="R240" s="242">
        <f>Q240*H240</f>
        <v>0.0020799999999999998</v>
      </c>
      <c r="S240" s="242">
        <v>0</v>
      </c>
      <c r="T240" s="24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4" t="s">
        <v>127</v>
      </c>
      <c r="AT240" s="244" t="s">
        <v>132</v>
      </c>
      <c r="AU240" s="244" t="s">
        <v>89</v>
      </c>
      <c r="AY240" s="14" t="s">
        <v>119</v>
      </c>
      <c r="BE240" s="245">
        <f>IF(N240="základní",J240,0)</f>
        <v>0</v>
      </c>
      <c r="BF240" s="245">
        <f>IF(N240="snížená",J240,0)</f>
        <v>0</v>
      </c>
      <c r="BG240" s="245">
        <f>IF(N240="zákl. přenesená",J240,0)</f>
        <v>0</v>
      </c>
      <c r="BH240" s="245">
        <f>IF(N240="sníž. přenesená",J240,0)</f>
        <v>0</v>
      </c>
      <c r="BI240" s="245">
        <f>IF(N240="nulová",J240,0)</f>
        <v>0</v>
      </c>
      <c r="BJ240" s="14" t="s">
        <v>21</v>
      </c>
      <c r="BK240" s="245">
        <f>ROUND(I240*H240,2)</f>
        <v>0</v>
      </c>
      <c r="BL240" s="14" t="s">
        <v>127</v>
      </c>
      <c r="BM240" s="244" t="s">
        <v>535</v>
      </c>
    </row>
    <row r="241" s="2" customFormat="1" ht="24" customHeight="1">
      <c r="A241" s="35"/>
      <c r="B241" s="36"/>
      <c r="C241" s="232" t="s">
        <v>27</v>
      </c>
      <c r="D241" s="232" t="s">
        <v>122</v>
      </c>
      <c r="E241" s="233" t="s">
        <v>538</v>
      </c>
      <c r="F241" s="234" t="s">
        <v>539</v>
      </c>
      <c r="G241" s="235" t="s">
        <v>165</v>
      </c>
      <c r="H241" s="236">
        <v>7</v>
      </c>
      <c r="I241" s="237"/>
      <c r="J241" s="238">
        <f>ROUND(I241*H241,2)</f>
        <v>0</v>
      </c>
      <c r="K241" s="234" t="s">
        <v>251</v>
      </c>
      <c r="L241" s="239"/>
      <c r="M241" s="240" t="s">
        <v>1</v>
      </c>
      <c r="N241" s="241" t="s">
        <v>45</v>
      </c>
      <c r="O241" s="88"/>
      <c r="P241" s="242">
        <f>O241*H241</f>
        <v>0</v>
      </c>
      <c r="Q241" s="242">
        <v>0.00022000000000000001</v>
      </c>
      <c r="R241" s="242">
        <f>Q241*H241</f>
        <v>0.0015400000000000001</v>
      </c>
      <c r="S241" s="242">
        <v>0</v>
      </c>
      <c r="T241" s="24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4" t="s">
        <v>126</v>
      </c>
      <c r="AT241" s="244" t="s">
        <v>122</v>
      </c>
      <c r="AU241" s="244" t="s">
        <v>89</v>
      </c>
      <c r="AY241" s="14" t="s">
        <v>119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14" t="s">
        <v>21</v>
      </c>
      <c r="BK241" s="245">
        <f>ROUND(I241*H241,2)</f>
        <v>0</v>
      </c>
      <c r="BL241" s="14" t="s">
        <v>127</v>
      </c>
      <c r="BM241" s="244" t="s">
        <v>27</v>
      </c>
    </row>
    <row r="242" s="2" customFormat="1" ht="24" customHeight="1">
      <c r="A242" s="35"/>
      <c r="B242" s="36"/>
      <c r="C242" s="232" t="s">
        <v>540</v>
      </c>
      <c r="D242" s="232" t="s">
        <v>122</v>
      </c>
      <c r="E242" s="233" t="s">
        <v>541</v>
      </c>
      <c r="F242" s="234" t="s">
        <v>542</v>
      </c>
      <c r="G242" s="235" t="s">
        <v>165</v>
      </c>
      <c r="H242" s="236">
        <v>11</v>
      </c>
      <c r="I242" s="237"/>
      <c r="J242" s="238">
        <f>ROUND(I242*H242,2)</f>
        <v>0</v>
      </c>
      <c r="K242" s="234" t="s">
        <v>251</v>
      </c>
      <c r="L242" s="239"/>
      <c r="M242" s="240" t="s">
        <v>1</v>
      </c>
      <c r="N242" s="241" t="s">
        <v>45</v>
      </c>
      <c r="O242" s="88"/>
      <c r="P242" s="242">
        <f>O242*H242</f>
        <v>0</v>
      </c>
      <c r="Q242" s="242">
        <v>0.00073999999999999999</v>
      </c>
      <c r="R242" s="242">
        <f>Q242*H242</f>
        <v>0.0081399999999999997</v>
      </c>
      <c r="S242" s="242">
        <v>0</v>
      </c>
      <c r="T242" s="24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4" t="s">
        <v>126</v>
      </c>
      <c r="AT242" s="244" t="s">
        <v>122</v>
      </c>
      <c r="AU242" s="244" t="s">
        <v>89</v>
      </c>
      <c r="AY242" s="14" t="s">
        <v>119</v>
      </c>
      <c r="BE242" s="245">
        <f>IF(N242="základní",J242,0)</f>
        <v>0</v>
      </c>
      <c r="BF242" s="245">
        <f>IF(N242="snížená",J242,0)</f>
        <v>0</v>
      </c>
      <c r="BG242" s="245">
        <f>IF(N242="zákl. přenesená",J242,0)</f>
        <v>0</v>
      </c>
      <c r="BH242" s="245">
        <f>IF(N242="sníž. přenesená",J242,0)</f>
        <v>0</v>
      </c>
      <c r="BI242" s="245">
        <f>IF(N242="nulová",J242,0)</f>
        <v>0</v>
      </c>
      <c r="BJ242" s="14" t="s">
        <v>21</v>
      </c>
      <c r="BK242" s="245">
        <f>ROUND(I242*H242,2)</f>
        <v>0</v>
      </c>
      <c r="BL242" s="14" t="s">
        <v>127</v>
      </c>
      <c r="BM242" s="244" t="s">
        <v>543</v>
      </c>
    </row>
    <row r="243" s="2" customFormat="1" ht="24" customHeight="1">
      <c r="A243" s="35"/>
      <c r="B243" s="36"/>
      <c r="C243" s="232" t="s">
        <v>544</v>
      </c>
      <c r="D243" s="232" t="s">
        <v>122</v>
      </c>
      <c r="E243" s="233" t="s">
        <v>545</v>
      </c>
      <c r="F243" s="234" t="s">
        <v>546</v>
      </c>
      <c r="G243" s="235" t="s">
        <v>165</v>
      </c>
      <c r="H243" s="236">
        <v>1</v>
      </c>
      <c r="I243" s="237"/>
      <c r="J243" s="238">
        <f>ROUND(I243*H243,2)</f>
        <v>0</v>
      </c>
      <c r="K243" s="234" t="s">
        <v>1</v>
      </c>
      <c r="L243" s="239"/>
      <c r="M243" s="240" t="s">
        <v>1</v>
      </c>
      <c r="N243" s="241" t="s">
        <v>45</v>
      </c>
      <c r="O243" s="88"/>
      <c r="P243" s="242">
        <f>O243*H243</f>
        <v>0</v>
      </c>
      <c r="Q243" s="242">
        <v>0.00073899999999999997</v>
      </c>
      <c r="R243" s="242">
        <f>Q243*H243</f>
        <v>0.00073899999999999997</v>
      </c>
      <c r="S243" s="242">
        <v>0</v>
      </c>
      <c r="T243" s="24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4" t="s">
        <v>126</v>
      </c>
      <c r="AT243" s="244" t="s">
        <v>122</v>
      </c>
      <c r="AU243" s="244" t="s">
        <v>89</v>
      </c>
      <c r="AY243" s="14" t="s">
        <v>119</v>
      </c>
      <c r="BE243" s="245">
        <f>IF(N243="základní",J243,0)</f>
        <v>0</v>
      </c>
      <c r="BF243" s="245">
        <f>IF(N243="snížená",J243,0)</f>
        <v>0</v>
      </c>
      <c r="BG243" s="245">
        <f>IF(N243="zákl. přenesená",J243,0)</f>
        <v>0</v>
      </c>
      <c r="BH243" s="245">
        <f>IF(N243="sníž. přenesená",J243,0)</f>
        <v>0</v>
      </c>
      <c r="BI243" s="245">
        <f>IF(N243="nulová",J243,0)</f>
        <v>0</v>
      </c>
      <c r="BJ243" s="14" t="s">
        <v>21</v>
      </c>
      <c r="BK243" s="245">
        <f>ROUND(I243*H243,2)</f>
        <v>0</v>
      </c>
      <c r="BL243" s="14" t="s">
        <v>127</v>
      </c>
      <c r="BM243" s="244" t="s">
        <v>547</v>
      </c>
    </row>
    <row r="244" s="2" customFormat="1">
      <c r="A244" s="35"/>
      <c r="B244" s="36"/>
      <c r="C244" s="37"/>
      <c r="D244" s="260" t="s">
        <v>307</v>
      </c>
      <c r="E244" s="37"/>
      <c r="F244" s="261" t="s">
        <v>548</v>
      </c>
      <c r="G244" s="37"/>
      <c r="H244" s="37"/>
      <c r="I244" s="141"/>
      <c r="J244" s="37"/>
      <c r="K244" s="37"/>
      <c r="L244" s="41"/>
      <c r="M244" s="262"/>
      <c r="N244" s="263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307</v>
      </c>
      <c r="AU244" s="14" t="s">
        <v>89</v>
      </c>
    </row>
    <row r="245" s="2" customFormat="1" ht="24" customHeight="1">
      <c r="A245" s="35"/>
      <c r="B245" s="36"/>
      <c r="C245" s="232" t="s">
        <v>549</v>
      </c>
      <c r="D245" s="232" t="s">
        <v>122</v>
      </c>
      <c r="E245" s="233" t="s">
        <v>550</v>
      </c>
      <c r="F245" s="234" t="s">
        <v>551</v>
      </c>
      <c r="G245" s="235" t="s">
        <v>165</v>
      </c>
      <c r="H245" s="236">
        <v>3</v>
      </c>
      <c r="I245" s="237"/>
      <c r="J245" s="238">
        <f>ROUND(I245*H245,2)</f>
        <v>0</v>
      </c>
      <c r="K245" s="234" t="s">
        <v>251</v>
      </c>
      <c r="L245" s="239"/>
      <c r="M245" s="240" t="s">
        <v>1</v>
      </c>
      <c r="N245" s="241" t="s">
        <v>45</v>
      </c>
      <c r="O245" s="88"/>
      <c r="P245" s="242">
        <f>O245*H245</f>
        <v>0</v>
      </c>
      <c r="Q245" s="242">
        <v>0.0018400000000000001</v>
      </c>
      <c r="R245" s="242">
        <f>Q245*H245</f>
        <v>0.0055200000000000006</v>
      </c>
      <c r="S245" s="242">
        <v>0</v>
      </c>
      <c r="T245" s="24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4" t="s">
        <v>126</v>
      </c>
      <c r="AT245" s="244" t="s">
        <v>122</v>
      </c>
      <c r="AU245" s="244" t="s">
        <v>89</v>
      </c>
      <c r="AY245" s="14" t="s">
        <v>119</v>
      </c>
      <c r="BE245" s="245">
        <f>IF(N245="základní",J245,0)</f>
        <v>0</v>
      </c>
      <c r="BF245" s="245">
        <f>IF(N245="snížená",J245,0)</f>
        <v>0</v>
      </c>
      <c r="BG245" s="245">
        <f>IF(N245="zákl. přenesená",J245,0)</f>
        <v>0</v>
      </c>
      <c r="BH245" s="245">
        <f>IF(N245="sníž. přenesená",J245,0)</f>
        <v>0</v>
      </c>
      <c r="BI245" s="245">
        <f>IF(N245="nulová",J245,0)</f>
        <v>0</v>
      </c>
      <c r="BJ245" s="14" t="s">
        <v>21</v>
      </c>
      <c r="BK245" s="245">
        <f>ROUND(I245*H245,2)</f>
        <v>0</v>
      </c>
      <c r="BL245" s="14" t="s">
        <v>127</v>
      </c>
      <c r="BM245" s="244" t="s">
        <v>549</v>
      </c>
    </row>
    <row r="246" s="2" customFormat="1" ht="16.5" customHeight="1">
      <c r="A246" s="35"/>
      <c r="B246" s="36"/>
      <c r="C246" s="232" t="s">
        <v>552</v>
      </c>
      <c r="D246" s="232" t="s">
        <v>122</v>
      </c>
      <c r="E246" s="233" t="s">
        <v>553</v>
      </c>
      <c r="F246" s="234" t="s">
        <v>554</v>
      </c>
      <c r="G246" s="235" t="s">
        <v>348</v>
      </c>
      <c r="H246" s="236">
        <v>10</v>
      </c>
      <c r="I246" s="237"/>
      <c r="J246" s="238">
        <f>ROUND(I246*H246,2)</f>
        <v>0</v>
      </c>
      <c r="K246" s="234" t="s">
        <v>1</v>
      </c>
      <c r="L246" s="239"/>
      <c r="M246" s="240" t="s">
        <v>1</v>
      </c>
      <c r="N246" s="241" t="s">
        <v>45</v>
      </c>
      <c r="O246" s="88"/>
      <c r="P246" s="242">
        <f>O246*H246</f>
        <v>0</v>
      </c>
      <c r="Q246" s="242">
        <v>0.00020000000000000001</v>
      </c>
      <c r="R246" s="242">
        <f>Q246*H246</f>
        <v>0.002</v>
      </c>
      <c r="S246" s="242">
        <v>0</v>
      </c>
      <c r="T246" s="24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44" t="s">
        <v>126</v>
      </c>
      <c r="AT246" s="244" t="s">
        <v>122</v>
      </c>
      <c r="AU246" s="244" t="s">
        <v>89</v>
      </c>
      <c r="AY246" s="14" t="s">
        <v>119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14" t="s">
        <v>21</v>
      </c>
      <c r="BK246" s="245">
        <f>ROUND(I246*H246,2)</f>
        <v>0</v>
      </c>
      <c r="BL246" s="14" t="s">
        <v>127</v>
      </c>
      <c r="BM246" s="244" t="s">
        <v>552</v>
      </c>
    </row>
    <row r="247" s="2" customFormat="1" ht="16.5" customHeight="1">
      <c r="A247" s="35"/>
      <c r="B247" s="36"/>
      <c r="C247" s="232" t="s">
        <v>555</v>
      </c>
      <c r="D247" s="232" t="s">
        <v>122</v>
      </c>
      <c r="E247" s="233" t="s">
        <v>556</v>
      </c>
      <c r="F247" s="234" t="s">
        <v>557</v>
      </c>
      <c r="G247" s="235" t="s">
        <v>348</v>
      </c>
      <c r="H247" s="236">
        <v>1</v>
      </c>
      <c r="I247" s="237"/>
      <c r="J247" s="238">
        <f>ROUND(I247*H247,2)</f>
        <v>0</v>
      </c>
      <c r="K247" s="234" t="s">
        <v>1</v>
      </c>
      <c r="L247" s="239"/>
      <c r="M247" s="240" t="s">
        <v>1</v>
      </c>
      <c r="N247" s="241" t="s">
        <v>45</v>
      </c>
      <c r="O247" s="88"/>
      <c r="P247" s="242">
        <f>O247*H247</f>
        <v>0</v>
      </c>
      <c r="Q247" s="242">
        <v>0.00050000000000000001</v>
      </c>
      <c r="R247" s="242">
        <f>Q247*H247</f>
        <v>0.00050000000000000001</v>
      </c>
      <c r="S247" s="242">
        <v>0</v>
      </c>
      <c r="T247" s="24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4" t="s">
        <v>126</v>
      </c>
      <c r="AT247" s="244" t="s">
        <v>122</v>
      </c>
      <c r="AU247" s="244" t="s">
        <v>89</v>
      </c>
      <c r="AY247" s="14" t="s">
        <v>119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14" t="s">
        <v>21</v>
      </c>
      <c r="BK247" s="245">
        <f>ROUND(I247*H247,2)</f>
        <v>0</v>
      </c>
      <c r="BL247" s="14" t="s">
        <v>127</v>
      </c>
      <c r="BM247" s="244" t="s">
        <v>555</v>
      </c>
    </row>
    <row r="248" s="2" customFormat="1" ht="24" customHeight="1">
      <c r="A248" s="35"/>
      <c r="B248" s="36"/>
      <c r="C248" s="232" t="s">
        <v>558</v>
      </c>
      <c r="D248" s="232" t="s">
        <v>122</v>
      </c>
      <c r="E248" s="233" t="s">
        <v>559</v>
      </c>
      <c r="F248" s="234" t="s">
        <v>560</v>
      </c>
      <c r="G248" s="235" t="s">
        <v>165</v>
      </c>
      <c r="H248" s="236">
        <v>1</v>
      </c>
      <c r="I248" s="237"/>
      <c r="J248" s="238">
        <f>ROUND(I248*H248,2)</f>
        <v>0</v>
      </c>
      <c r="K248" s="234" t="s">
        <v>1</v>
      </c>
      <c r="L248" s="239"/>
      <c r="M248" s="240" t="s">
        <v>1</v>
      </c>
      <c r="N248" s="241" t="s">
        <v>45</v>
      </c>
      <c r="O248" s="88"/>
      <c r="P248" s="242">
        <f>O248*H248</f>
        <v>0</v>
      </c>
      <c r="Q248" s="242">
        <v>0.00069999999999999999</v>
      </c>
      <c r="R248" s="242">
        <f>Q248*H248</f>
        <v>0.00069999999999999999</v>
      </c>
      <c r="S248" s="242">
        <v>0</v>
      </c>
      <c r="T248" s="243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4" t="s">
        <v>126</v>
      </c>
      <c r="AT248" s="244" t="s">
        <v>122</v>
      </c>
      <c r="AU248" s="244" t="s">
        <v>89</v>
      </c>
      <c r="AY248" s="14" t="s">
        <v>119</v>
      </c>
      <c r="BE248" s="245">
        <f>IF(N248="základní",J248,0)</f>
        <v>0</v>
      </c>
      <c r="BF248" s="245">
        <f>IF(N248="snížená",J248,0)</f>
        <v>0</v>
      </c>
      <c r="BG248" s="245">
        <f>IF(N248="zákl. přenesená",J248,0)</f>
        <v>0</v>
      </c>
      <c r="BH248" s="245">
        <f>IF(N248="sníž. přenesená",J248,0)</f>
        <v>0</v>
      </c>
      <c r="BI248" s="245">
        <f>IF(N248="nulová",J248,0)</f>
        <v>0</v>
      </c>
      <c r="BJ248" s="14" t="s">
        <v>21</v>
      </c>
      <c r="BK248" s="245">
        <f>ROUND(I248*H248,2)</f>
        <v>0</v>
      </c>
      <c r="BL248" s="14" t="s">
        <v>127</v>
      </c>
      <c r="BM248" s="244" t="s">
        <v>558</v>
      </c>
    </row>
    <row r="249" s="2" customFormat="1">
      <c r="A249" s="35"/>
      <c r="B249" s="36"/>
      <c r="C249" s="37"/>
      <c r="D249" s="260" t="s">
        <v>307</v>
      </c>
      <c r="E249" s="37"/>
      <c r="F249" s="261" t="s">
        <v>561</v>
      </c>
      <c r="G249" s="37"/>
      <c r="H249" s="37"/>
      <c r="I249" s="141"/>
      <c r="J249" s="37"/>
      <c r="K249" s="37"/>
      <c r="L249" s="41"/>
      <c r="M249" s="262"/>
      <c r="N249" s="263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307</v>
      </c>
      <c r="AU249" s="14" t="s">
        <v>89</v>
      </c>
    </row>
    <row r="250" s="2" customFormat="1" ht="24" customHeight="1">
      <c r="A250" s="35"/>
      <c r="B250" s="36"/>
      <c r="C250" s="246" t="s">
        <v>562</v>
      </c>
      <c r="D250" s="246" t="s">
        <v>132</v>
      </c>
      <c r="E250" s="247" t="s">
        <v>563</v>
      </c>
      <c r="F250" s="248" t="s">
        <v>564</v>
      </c>
      <c r="G250" s="249" t="s">
        <v>165</v>
      </c>
      <c r="H250" s="250">
        <v>3</v>
      </c>
      <c r="I250" s="251"/>
      <c r="J250" s="252">
        <f>ROUND(I250*H250,2)</f>
        <v>0</v>
      </c>
      <c r="K250" s="248" t="s">
        <v>1</v>
      </c>
      <c r="L250" s="41"/>
      <c r="M250" s="253" t="s">
        <v>1</v>
      </c>
      <c r="N250" s="254" t="s">
        <v>45</v>
      </c>
      <c r="O250" s="88"/>
      <c r="P250" s="242">
        <f>O250*H250</f>
        <v>0</v>
      </c>
      <c r="Q250" s="242">
        <v>0.0023800000000000002</v>
      </c>
      <c r="R250" s="242">
        <f>Q250*H250</f>
        <v>0.0071400000000000005</v>
      </c>
      <c r="S250" s="242">
        <v>0</v>
      </c>
      <c r="T250" s="24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4" t="s">
        <v>127</v>
      </c>
      <c r="AT250" s="244" t="s">
        <v>132</v>
      </c>
      <c r="AU250" s="244" t="s">
        <v>89</v>
      </c>
      <c r="AY250" s="14" t="s">
        <v>119</v>
      </c>
      <c r="BE250" s="245">
        <f>IF(N250="základní",J250,0)</f>
        <v>0</v>
      </c>
      <c r="BF250" s="245">
        <f>IF(N250="snížená",J250,0)</f>
        <v>0</v>
      </c>
      <c r="BG250" s="245">
        <f>IF(N250="zákl. přenesená",J250,0)</f>
        <v>0</v>
      </c>
      <c r="BH250" s="245">
        <f>IF(N250="sníž. přenesená",J250,0)</f>
        <v>0</v>
      </c>
      <c r="BI250" s="245">
        <f>IF(N250="nulová",J250,0)</f>
        <v>0</v>
      </c>
      <c r="BJ250" s="14" t="s">
        <v>21</v>
      </c>
      <c r="BK250" s="245">
        <f>ROUND(I250*H250,2)</f>
        <v>0</v>
      </c>
      <c r="BL250" s="14" t="s">
        <v>127</v>
      </c>
      <c r="BM250" s="244" t="s">
        <v>562</v>
      </c>
    </row>
    <row r="251" s="2" customFormat="1" ht="16.5" customHeight="1">
      <c r="A251" s="35"/>
      <c r="B251" s="36"/>
      <c r="C251" s="246" t="s">
        <v>565</v>
      </c>
      <c r="D251" s="246" t="s">
        <v>132</v>
      </c>
      <c r="E251" s="247" t="s">
        <v>566</v>
      </c>
      <c r="F251" s="248" t="s">
        <v>567</v>
      </c>
      <c r="G251" s="249" t="s">
        <v>165</v>
      </c>
      <c r="H251" s="250">
        <v>4</v>
      </c>
      <c r="I251" s="251"/>
      <c r="J251" s="252">
        <f>ROUND(I251*H251,2)</f>
        <v>0</v>
      </c>
      <c r="K251" s="248" t="s">
        <v>251</v>
      </c>
      <c r="L251" s="41"/>
      <c r="M251" s="253" t="s">
        <v>1</v>
      </c>
      <c r="N251" s="254" t="s">
        <v>45</v>
      </c>
      <c r="O251" s="88"/>
      <c r="P251" s="242">
        <f>O251*H251</f>
        <v>0</v>
      </c>
      <c r="Q251" s="242">
        <v>0.00021000000000000001</v>
      </c>
      <c r="R251" s="242">
        <f>Q251*H251</f>
        <v>0.00084000000000000003</v>
      </c>
      <c r="S251" s="242">
        <v>0</v>
      </c>
      <c r="T251" s="24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44" t="s">
        <v>127</v>
      </c>
      <c r="AT251" s="244" t="s">
        <v>132</v>
      </c>
      <c r="AU251" s="244" t="s">
        <v>89</v>
      </c>
      <c r="AY251" s="14" t="s">
        <v>119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14" t="s">
        <v>21</v>
      </c>
      <c r="BK251" s="245">
        <f>ROUND(I251*H251,2)</f>
        <v>0</v>
      </c>
      <c r="BL251" s="14" t="s">
        <v>127</v>
      </c>
      <c r="BM251" s="244" t="s">
        <v>565</v>
      </c>
    </row>
    <row r="252" s="2" customFormat="1" ht="16.5" customHeight="1">
      <c r="A252" s="35"/>
      <c r="B252" s="36"/>
      <c r="C252" s="246" t="s">
        <v>568</v>
      </c>
      <c r="D252" s="246" t="s">
        <v>132</v>
      </c>
      <c r="E252" s="247" t="s">
        <v>569</v>
      </c>
      <c r="F252" s="248" t="s">
        <v>570</v>
      </c>
      <c r="G252" s="249" t="s">
        <v>165</v>
      </c>
      <c r="H252" s="250">
        <v>5</v>
      </c>
      <c r="I252" s="251"/>
      <c r="J252" s="252">
        <f>ROUND(I252*H252,2)</f>
        <v>0</v>
      </c>
      <c r="K252" s="248" t="s">
        <v>251</v>
      </c>
      <c r="L252" s="41"/>
      <c r="M252" s="253" t="s">
        <v>1</v>
      </c>
      <c r="N252" s="254" t="s">
        <v>45</v>
      </c>
      <c r="O252" s="88"/>
      <c r="P252" s="242">
        <f>O252*H252</f>
        <v>0</v>
      </c>
      <c r="Q252" s="242">
        <v>0.00024000000000000001</v>
      </c>
      <c r="R252" s="242">
        <f>Q252*H252</f>
        <v>0.0012000000000000001</v>
      </c>
      <c r="S252" s="242">
        <v>0</v>
      </c>
      <c r="T252" s="24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4" t="s">
        <v>127</v>
      </c>
      <c r="AT252" s="244" t="s">
        <v>132</v>
      </c>
      <c r="AU252" s="244" t="s">
        <v>89</v>
      </c>
      <c r="AY252" s="14" t="s">
        <v>119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14" t="s">
        <v>21</v>
      </c>
      <c r="BK252" s="245">
        <f>ROUND(I252*H252,2)</f>
        <v>0</v>
      </c>
      <c r="BL252" s="14" t="s">
        <v>127</v>
      </c>
      <c r="BM252" s="244" t="s">
        <v>568</v>
      </c>
    </row>
    <row r="253" s="2" customFormat="1" ht="24" customHeight="1">
      <c r="A253" s="35"/>
      <c r="B253" s="36"/>
      <c r="C253" s="232" t="s">
        <v>571</v>
      </c>
      <c r="D253" s="232" t="s">
        <v>122</v>
      </c>
      <c r="E253" s="233" t="s">
        <v>572</v>
      </c>
      <c r="F253" s="234" t="s">
        <v>573</v>
      </c>
      <c r="G253" s="235" t="s">
        <v>168</v>
      </c>
      <c r="H253" s="236">
        <v>1</v>
      </c>
      <c r="I253" s="237"/>
      <c r="J253" s="238">
        <f>ROUND(I253*H253,2)</f>
        <v>0</v>
      </c>
      <c r="K253" s="234" t="s">
        <v>1</v>
      </c>
      <c r="L253" s="239"/>
      <c r="M253" s="240" t="s">
        <v>1</v>
      </c>
      <c r="N253" s="241" t="s">
        <v>45</v>
      </c>
      <c r="O253" s="88"/>
      <c r="P253" s="242">
        <f>O253*H253</f>
        <v>0</v>
      </c>
      <c r="Q253" s="242">
        <v>0</v>
      </c>
      <c r="R253" s="242">
        <f>Q253*H253</f>
        <v>0</v>
      </c>
      <c r="S253" s="242">
        <v>0</v>
      </c>
      <c r="T253" s="24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44" t="s">
        <v>126</v>
      </c>
      <c r="AT253" s="244" t="s">
        <v>122</v>
      </c>
      <c r="AU253" s="244" t="s">
        <v>89</v>
      </c>
      <c r="AY253" s="14" t="s">
        <v>119</v>
      </c>
      <c r="BE253" s="245">
        <f>IF(N253="základní",J253,0)</f>
        <v>0</v>
      </c>
      <c r="BF253" s="245">
        <f>IF(N253="snížená",J253,0)</f>
        <v>0</v>
      </c>
      <c r="BG253" s="245">
        <f>IF(N253="zákl. přenesená",J253,0)</f>
        <v>0</v>
      </c>
      <c r="BH253" s="245">
        <f>IF(N253="sníž. přenesená",J253,0)</f>
        <v>0</v>
      </c>
      <c r="BI253" s="245">
        <f>IF(N253="nulová",J253,0)</f>
        <v>0</v>
      </c>
      <c r="BJ253" s="14" t="s">
        <v>21</v>
      </c>
      <c r="BK253" s="245">
        <f>ROUND(I253*H253,2)</f>
        <v>0</v>
      </c>
      <c r="BL253" s="14" t="s">
        <v>127</v>
      </c>
      <c r="BM253" s="244" t="s">
        <v>571</v>
      </c>
    </row>
    <row r="254" s="2" customFormat="1">
      <c r="A254" s="35"/>
      <c r="B254" s="36"/>
      <c r="C254" s="37"/>
      <c r="D254" s="260" t="s">
        <v>307</v>
      </c>
      <c r="E254" s="37"/>
      <c r="F254" s="261" t="s">
        <v>574</v>
      </c>
      <c r="G254" s="37"/>
      <c r="H254" s="37"/>
      <c r="I254" s="141"/>
      <c r="J254" s="37"/>
      <c r="K254" s="37"/>
      <c r="L254" s="41"/>
      <c r="M254" s="262"/>
      <c r="N254" s="263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307</v>
      </c>
      <c r="AU254" s="14" t="s">
        <v>89</v>
      </c>
    </row>
    <row r="255" s="2" customFormat="1" ht="16.5" customHeight="1">
      <c r="A255" s="35"/>
      <c r="B255" s="36"/>
      <c r="C255" s="232" t="s">
        <v>80</v>
      </c>
      <c r="D255" s="232" t="s">
        <v>122</v>
      </c>
      <c r="E255" s="233" t="s">
        <v>166</v>
      </c>
      <c r="F255" s="234" t="s">
        <v>167</v>
      </c>
      <c r="G255" s="235" t="s">
        <v>168</v>
      </c>
      <c r="H255" s="236">
        <v>3</v>
      </c>
      <c r="I255" s="237"/>
      <c r="J255" s="238">
        <f>ROUND(I255*H255,2)</f>
        <v>0</v>
      </c>
      <c r="K255" s="234" t="s">
        <v>1</v>
      </c>
      <c r="L255" s="239"/>
      <c r="M255" s="240" t="s">
        <v>1</v>
      </c>
      <c r="N255" s="241" t="s">
        <v>45</v>
      </c>
      <c r="O255" s="88"/>
      <c r="P255" s="242">
        <f>O255*H255</f>
        <v>0</v>
      </c>
      <c r="Q255" s="242">
        <v>0</v>
      </c>
      <c r="R255" s="242">
        <f>Q255*H255</f>
        <v>0</v>
      </c>
      <c r="S255" s="242">
        <v>0</v>
      </c>
      <c r="T255" s="24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4" t="s">
        <v>126</v>
      </c>
      <c r="AT255" s="244" t="s">
        <v>122</v>
      </c>
      <c r="AU255" s="244" t="s">
        <v>89</v>
      </c>
      <c r="AY255" s="14" t="s">
        <v>119</v>
      </c>
      <c r="BE255" s="245">
        <f>IF(N255="základní",J255,0)</f>
        <v>0</v>
      </c>
      <c r="BF255" s="245">
        <f>IF(N255="snížená",J255,0)</f>
        <v>0</v>
      </c>
      <c r="BG255" s="245">
        <f>IF(N255="zákl. přenesená",J255,0)</f>
        <v>0</v>
      </c>
      <c r="BH255" s="245">
        <f>IF(N255="sníž. přenesená",J255,0)</f>
        <v>0</v>
      </c>
      <c r="BI255" s="245">
        <f>IF(N255="nulová",J255,0)</f>
        <v>0</v>
      </c>
      <c r="BJ255" s="14" t="s">
        <v>21</v>
      </c>
      <c r="BK255" s="245">
        <f>ROUND(I255*H255,2)</f>
        <v>0</v>
      </c>
      <c r="BL255" s="14" t="s">
        <v>127</v>
      </c>
      <c r="BM255" s="244" t="s">
        <v>169</v>
      </c>
    </row>
    <row r="256" s="2" customFormat="1" ht="24" customHeight="1">
      <c r="A256" s="35"/>
      <c r="B256" s="36"/>
      <c r="C256" s="232" t="s">
        <v>575</v>
      </c>
      <c r="D256" s="232" t="s">
        <v>122</v>
      </c>
      <c r="E256" s="233" t="s">
        <v>576</v>
      </c>
      <c r="F256" s="234" t="s">
        <v>577</v>
      </c>
      <c r="G256" s="235" t="s">
        <v>168</v>
      </c>
      <c r="H256" s="236">
        <v>3</v>
      </c>
      <c r="I256" s="237"/>
      <c r="J256" s="238">
        <f>ROUND(I256*H256,2)</f>
        <v>0</v>
      </c>
      <c r="K256" s="234" t="s">
        <v>1</v>
      </c>
      <c r="L256" s="239"/>
      <c r="M256" s="240" t="s">
        <v>1</v>
      </c>
      <c r="N256" s="241" t="s">
        <v>45</v>
      </c>
      <c r="O256" s="88"/>
      <c r="P256" s="242">
        <f>O256*H256</f>
        <v>0</v>
      </c>
      <c r="Q256" s="242">
        <v>0</v>
      </c>
      <c r="R256" s="242">
        <f>Q256*H256</f>
        <v>0</v>
      </c>
      <c r="S256" s="242">
        <v>0</v>
      </c>
      <c r="T256" s="24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44" t="s">
        <v>126</v>
      </c>
      <c r="AT256" s="244" t="s">
        <v>122</v>
      </c>
      <c r="AU256" s="244" t="s">
        <v>89</v>
      </c>
      <c r="AY256" s="14" t="s">
        <v>119</v>
      </c>
      <c r="BE256" s="245">
        <f>IF(N256="základní",J256,0)</f>
        <v>0</v>
      </c>
      <c r="BF256" s="245">
        <f>IF(N256="snížená",J256,0)</f>
        <v>0</v>
      </c>
      <c r="BG256" s="245">
        <f>IF(N256="zákl. přenesená",J256,0)</f>
        <v>0</v>
      </c>
      <c r="BH256" s="245">
        <f>IF(N256="sníž. přenesená",J256,0)</f>
        <v>0</v>
      </c>
      <c r="BI256" s="245">
        <f>IF(N256="nulová",J256,0)</f>
        <v>0</v>
      </c>
      <c r="BJ256" s="14" t="s">
        <v>21</v>
      </c>
      <c r="BK256" s="245">
        <f>ROUND(I256*H256,2)</f>
        <v>0</v>
      </c>
      <c r="BL256" s="14" t="s">
        <v>127</v>
      </c>
      <c r="BM256" s="244" t="s">
        <v>578</v>
      </c>
    </row>
    <row r="257" s="2" customFormat="1" ht="36" customHeight="1">
      <c r="A257" s="35"/>
      <c r="B257" s="36"/>
      <c r="C257" s="232" t="s">
        <v>80</v>
      </c>
      <c r="D257" s="232" t="s">
        <v>122</v>
      </c>
      <c r="E257" s="233" t="s">
        <v>170</v>
      </c>
      <c r="F257" s="234" t="s">
        <v>171</v>
      </c>
      <c r="G257" s="235" t="s">
        <v>168</v>
      </c>
      <c r="H257" s="236">
        <v>3</v>
      </c>
      <c r="I257" s="237"/>
      <c r="J257" s="238">
        <f>ROUND(I257*H257,2)</f>
        <v>0</v>
      </c>
      <c r="K257" s="234" t="s">
        <v>1</v>
      </c>
      <c r="L257" s="239"/>
      <c r="M257" s="240" t="s">
        <v>1</v>
      </c>
      <c r="N257" s="241" t="s">
        <v>45</v>
      </c>
      <c r="O257" s="88"/>
      <c r="P257" s="242">
        <f>O257*H257</f>
        <v>0</v>
      </c>
      <c r="Q257" s="242">
        <v>0</v>
      </c>
      <c r="R257" s="242">
        <f>Q257*H257</f>
        <v>0</v>
      </c>
      <c r="S257" s="242">
        <v>0</v>
      </c>
      <c r="T257" s="24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4" t="s">
        <v>126</v>
      </c>
      <c r="AT257" s="244" t="s">
        <v>122</v>
      </c>
      <c r="AU257" s="244" t="s">
        <v>89</v>
      </c>
      <c r="AY257" s="14" t="s">
        <v>119</v>
      </c>
      <c r="BE257" s="245">
        <f>IF(N257="základní",J257,0)</f>
        <v>0</v>
      </c>
      <c r="BF257" s="245">
        <f>IF(N257="snížená",J257,0)</f>
        <v>0</v>
      </c>
      <c r="BG257" s="245">
        <f>IF(N257="zákl. přenesená",J257,0)</f>
        <v>0</v>
      </c>
      <c r="BH257" s="245">
        <f>IF(N257="sníž. přenesená",J257,0)</f>
        <v>0</v>
      </c>
      <c r="BI257" s="245">
        <f>IF(N257="nulová",J257,0)</f>
        <v>0</v>
      </c>
      <c r="BJ257" s="14" t="s">
        <v>21</v>
      </c>
      <c r="BK257" s="245">
        <f>ROUND(I257*H257,2)</f>
        <v>0</v>
      </c>
      <c r="BL257" s="14" t="s">
        <v>127</v>
      </c>
      <c r="BM257" s="244" t="s">
        <v>172</v>
      </c>
    </row>
    <row r="258" s="2" customFormat="1" ht="24" customHeight="1">
      <c r="A258" s="35"/>
      <c r="B258" s="36"/>
      <c r="C258" s="232" t="s">
        <v>80</v>
      </c>
      <c r="D258" s="232" t="s">
        <v>122</v>
      </c>
      <c r="E258" s="233" t="s">
        <v>173</v>
      </c>
      <c r="F258" s="234" t="s">
        <v>174</v>
      </c>
      <c r="G258" s="235" t="s">
        <v>168</v>
      </c>
      <c r="H258" s="236">
        <v>3</v>
      </c>
      <c r="I258" s="237"/>
      <c r="J258" s="238">
        <f>ROUND(I258*H258,2)</f>
        <v>0</v>
      </c>
      <c r="K258" s="234" t="s">
        <v>1</v>
      </c>
      <c r="L258" s="239"/>
      <c r="M258" s="240" t="s">
        <v>1</v>
      </c>
      <c r="N258" s="241" t="s">
        <v>45</v>
      </c>
      <c r="O258" s="88"/>
      <c r="P258" s="242">
        <f>O258*H258</f>
        <v>0</v>
      </c>
      <c r="Q258" s="242">
        <v>0</v>
      </c>
      <c r="R258" s="242">
        <f>Q258*H258</f>
        <v>0</v>
      </c>
      <c r="S258" s="242">
        <v>0</v>
      </c>
      <c r="T258" s="24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4" t="s">
        <v>126</v>
      </c>
      <c r="AT258" s="244" t="s">
        <v>122</v>
      </c>
      <c r="AU258" s="244" t="s">
        <v>89</v>
      </c>
      <c r="AY258" s="14" t="s">
        <v>119</v>
      </c>
      <c r="BE258" s="245">
        <f>IF(N258="základní",J258,0)</f>
        <v>0</v>
      </c>
      <c r="BF258" s="245">
        <f>IF(N258="snížená",J258,0)</f>
        <v>0</v>
      </c>
      <c r="BG258" s="245">
        <f>IF(N258="zákl. přenesená",J258,0)</f>
        <v>0</v>
      </c>
      <c r="BH258" s="245">
        <f>IF(N258="sníž. přenesená",J258,0)</f>
        <v>0</v>
      </c>
      <c r="BI258" s="245">
        <f>IF(N258="nulová",J258,0)</f>
        <v>0</v>
      </c>
      <c r="BJ258" s="14" t="s">
        <v>21</v>
      </c>
      <c r="BK258" s="245">
        <f>ROUND(I258*H258,2)</f>
        <v>0</v>
      </c>
      <c r="BL258" s="14" t="s">
        <v>127</v>
      </c>
      <c r="BM258" s="244" t="s">
        <v>175</v>
      </c>
    </row>
    <row r="259" s="2" customFormat="1" ht="16.5" customHeight="1">
      <c r="A259" s="35"/>
      <c r="B259" s="36"/>
      <c r="C259" s="232" t="s">
        <v>80</v>
      </c>
      <c r="D259" s="232" t="s">
        <v>122</v>
      </c>
      <c r="E259" s="233" t="s">
        <v>176</v>
      </c>
      <c r="F259" s="234" t="s">
        <v>177</v>
      </c>
      <c r="G259" s="235" t="s">
        <v>168</v>
      </c>
      <c r="H259" s="236">
        <v>12</v>
      </c>
      <c r="I259" s="237"/>
      <c r="J259" s="238">
        <f>ROUND(I259*H259,2)</f>
        <v>0</v>
      </c>
      <c r="K259" s="234" t="s">
        <v>1</v>
      </c>
      <c r="L259" s="239"/>
      <c r="M259" s="240" t="s">
        <v>1</v>
      </c>
      <c r="N259" s="241" t="s">
        <v>45</v>
      </c>
      <c r="O259" s="88"/>
      <c r="P259" s="242">
        <f>O259*H259</f>
        <v>0</v>
      </c>
      <c r="Q259" s="242">
        <v>0</v>
      </c>
      <c r="R259" s="242">
        <f>Q259*H259</f>
        <v>0</v>
      </c>
      <c r="S259" s="242">
        <v>0</v>
      </c>
      <c r="T259" s="24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4" t="s">
        <v>126</v>
      </c>
      <c r="AT259" s="244" t="s">
        <v>122</v>
      </c>
      <c r="AU259" s="244" t="s">
        <v>89</v>
      </c>
      <c r="AY259" s="14" t="s">
        <v>119</v>
      </c>
      <c r="BE259" s="245">
        <f>IF(N259="základní",J259,0)</f>
        <v>0</v>
      </c>
      <c r="BF259" s="245">
        <f>IF(N259="snížená",J259,0)</f>
        <v>0</v>
      </c>
      <c r="BG259" s="245">
        <f>IF(N259="zákl. přenesená",J259,0)</f>
        <v>0</v>
      </c>
      <c r="BH259" s="245">
        <f>IF(N259="sníž. přenesená",J259,0)</f>
        <v>0</v>
      </c>
      <c r="BI259" s="245">
        <f>IF(N259="nulová",J259,0)</f>
        <v>0</v>
      </c>
      <c r="BJ259" s="14" t="s">
        <v>21</v>
      </c>
      <c r="BK259" s="245">
        <f>ROUND(I259*H259,2)</f>
        <v>0</v>
      </c>
      <c r="BL259" s="14" t="s">
        <v>127</v>
      </c>
      <c r="BM259" s="244" t="s">
        <v>178</v>
      </c>
    </row>
    <row r="260" s="2" customFormat="1" ht="16.5" customHeight="1">
      <c r="A260" s="35"/>
      <c r="B260" s="36"/>
      <c r="C260" s="232" t="s">
        <v>80</v>
      </c>
      <c r="D260" s="232" t="s">
        <v>122</v>
      </c>
      <c r="E260" s="233" t="s">
        <v>579</v>
      </c>
      <c r="F260" s="234" t="s">
        <v>580</v>
      </c>
      <c r="G260" s="235" t="s">
        <v>168</v>
      </c>
      <c r="H260" s="236">
        <v>3</v>
      </c>
      <c r="I260" s="237"/>
      <c r="J260" s="238">
        <f>ROUND(I260*H260,2)</f>
        <v>0</v>
      </c>
      <c r="K260" s="234" t="s">
        <v>1</v>
      </c>
      <c r="L260" s="239"/>
      <c r="M260" s="240" t="s">
        <v>1</v>
      </c>
      <c r="N260" s="241" t="s">
        <v>45</v>
      </c>
      <c r="O260" s="88"/>
      <c r="P260" s="242">
        <f>O260*H260</f>
        <v>0</v>
      </c>
      <c r="Q260" s="242">
        <v>0</v>
      </c>
      <c r="R260" s="242">
        <f>Q260*H260</f>
        <v>0</v>
      </c>
      <c r="S260" s="242">
        <v>0</v>
      </c>
      <c r="T260" s="24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44" t="s">
        <v>126</v>
      </c>
      <c r="AT260" s="244" t="s">
        <v>122</v>
      </c>
      <c r="AU260" s="244" t="s">
        <v>89</v>
      </c>
      <c r="AY260" s="14" t="s">
        <v>119</v>
      </c>
      <c r="BE260" s="245">
        <f>IF(N260="základní",J260,0)</f>
        <v>0</v>
      </c>
      <c r="BF260" s="245">
        <f>IF(N260="snížená",J260,0)</f>
        <v>0</v>
      </c>
      <c r="BG260" s="245">
        <f>IF(N260="zákl. přenesená",J260,0)</f>
        <v>0</v>
      </c>
      <c r="BH260" s="245">
        <f>IF(N260="sníž. přenesená",J260,0)</f>
        <v>0</v>
      </c>
      <c r="BI260" s="245">
        <f>IF(N260="nulová",J260,0)</f>
        <v>0</v>
      </c>
      <c r="BJ260" s="14" t="s">
        <v>21</v>
      </c>
      <c r="BK260" s="245">
        <f>ROUND(I260*H260,2)</f>
        <v>0</v>
      </c>
      <c r="BL260" s="14" t="s">
        <v>127</v>
      </c>
      <c r="BM260" s="244" t="s">
        <v>581</v>
      </c>
    </row>
    <row r="261" s="2" customFormat="1" ht="24" customHeight="1">
      <c r="A261" s="35"/>
      <c r="B261" s="36"/>
      <c r="C261" s="232" t="s">
        <v>80</v>
      </c>
      <c r="D261" s="232" t="s">
        <v>122</v>
      </c>
      <c r="E261" s="233" t="s">
        <v>582</v>
      </c>
      <c r="F261" s="234" t="s">
        <v>583</v>
      </c>
      <c r="G261" s="235" t="s">
        <v>168</v>
      </c>
      <c r="H261" s="236">
        <v>3</v>
      </c>
      <c r="I261" s="237"/>
      <c r="J261" s="238">
        <f>ROUND(I261*H261,2)</f>
        <v>0</v>
      </c>
      <c r="K261" s="234" t="s">
        <v>1</v>
      </c>
      <c r="L261" s="239"/>
      <c r="M261" s="240" t="s">
        <v>1</v>
      </c>
      <c r="N261" s="241" t="s">
        <v>45</v>
      </c>
      <c r="O261" s="88"/>
      <c r="P261" s="242">
        <f>O261*H261</f>
        <v>0</v>
      </c>
      <c r="Q261" s="242">
        <v>0</v>
      </c>
      <c r="R261" s="242">
        <f>Q261*H261</f>
        <v>0</v>
      </c>
      <c r="S261" s="242">
        <v>0</v>
      </c>
      <c r="T261" s="24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4" t="s">
        <v>126</v>
      </c>
      <c r="AT261" s="244" t="s">
        <v>122</v>
      </c>
      <c r="AU261" s="244" t="s">
        <v>89</v>
      </c>
      <c r="AY261" s="14" t="s">
        <v>119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14" t="s">
        <v>21</v>
      </c>
      <c r="BK261" s="245">
        <f>ROUND(I261*H261,2)</f>
        <v>0</v>
      </c>
      <c r="BL261" s="14" t="s">
        <v>127</v>
      </c>
      <c r="BM261" s="244" t="s">
        <v>584</v>
      </c>
    </row>
    <row r="262" s="2" customFormat="1" ht="24" customHeight="1">
      <c r="A262" s="35"/>
      <c r="B262" s="36"/>
      <c r="C262" s="246" t="s">
        <v>179</v>
      </c>
      <c r="D262" s="246" t="s">
        <v>132</v>
      </c>
      <c r="E262" s="247" t="s">
        <v>180</v>
      </c>
      <c r="F262" s="248" t="s">
        <v>181</v>
      </c>
      <c r="G262" s="249" t="s">
        <v>139</v>
      </c>
      <c r="H262" s="250">
        <v>0.081000000000000003</v>
      </c>
      <c r="I262" s="251"/>
      <c r="J262" s="252">
        <f>ROUND(I262*H262,2)</f>
        <v>0</v>
      </c>
      <c r="K262" s="248" t="s">
        <v>251</v>
      </c>
      <c r="L262" s="41"/>
      <c r="M262" s="253" t="s">
        <v>1</v>
      </c>
      <c r="N262" s="254" t="s">
        <v>45</v>
      </c>
      <c r="O262" s="88"/>
      <c r="P262" s="242">
        <f>O262*H262</f>
        <v>0</v>
      </c>
      <c r="Q262" s="242">
        <v>0</v>
      </c>
      <c r="R262" s="242">
        <f>Q262*H262</f>
        <v>0</v>
      </c>
      <c r="S262" s="242">
        <v>0</v>
      </c>
      <c r="T262" s="24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44" t="s">
        <v>127</v>
      </c>
      <c r="AT262" s="244" t="s">
        <v>132</v>
      </c>
      <c r="AU262" s="244" t="s">
        <v>89</v>
      </c>
      <c r="AY262" s="14" t="s">
        <v>119</v>
      </c>
      <c r="BE262" s="245">
        <f>IF(N262="základní",J262,0)</f>
        <v>0</v>
      </c>
      <c r="BF262" s="245">
        <f>IF(N262="snížená",J262,0)</f>
        <v>0</v>
      </c>
      <c r="BG262" s="245">
        <f>IF(N262="zákl. přenesená",J262,0)</f>
        <v>0</v>
      </c>
      <c r="BH262" s="245">
        <f>IF(N262="sníž. přenesená",J262,0)</f>
        <v>0</v>
      </c>
      <c r="BI262" s="245">
        <f>IF(N262="nulová",J262,0)</f>
        <v>0</v>
      </c>
      <c r="BJ262" s="14" t="s">
        <v>21</v>
      </c>
      <c r="BK262" s="245">
        <f>ROUND(I262*H262,2)</f>
        <v>0</v>
      </c>
      <c r="BL262" s="14" t="s">
        <v>127</v>
      </c>
      <c r="BM262" s="244" t="s">
        <v>179</v>
      </c>
    </row>
    <row r="263" s="2" customFormat="1" ht="24" customHeight="1">
      <c r="A263" s="35"/>
      <c r="B263" s="36"/>
      <c r="C263" s="246" t="s">
        <v>182</v>
      </c>
      <c r="D263" s="246" t="s">
        <v>132</v>
      </c>
      <c r="E263" s="247" t="s">
        <v>183</v>
      </c>
      <c r="F263" s="248" t="s">
        <v>184</v>
      </c>
      <c r="G263" s="249" t="s">
        <v>139</v>
      </c>
      <c r="H263" s="250">
        <v>0.081000000000000003</v>
      </c>
      <c r="I263" s="251"/>
      <c r="J263" s="252">
        <f>ROUND(I263*H263,2)</f>
        <v>0</v>
      </c>
      <c r="K263" s="248" t="s">
        <v>251</v>
      </c>
      <c r="L263" s="41"/>
      <c r="M263" s="253" t="s">
        <v>1</v>
      </c>
      <c r="N263" s="254" t="s">
        <v>45</v>
      </c>
      <c r="O263" s="88"/>
      <c r="P263" s="242">
        <f>O263*H263</f>
        <v>0</v>
      </c>
      <c r="Q263" s="242">
        <v>0</v>
      </c>
      <c r="R263" s="242">
        <f>Q263*H263</f>
        <v>0</v>
      </c>
      <c r="S263" s="242">
        <v>0</v>
      </c>
      <c r="T263" s="24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4" t="s">
        <v>127</v>
      </c>
      <c r="AT263" s="244" t="s">
        <v>132</v>
      </c>
      <c r="AU263" s="244" t="s">
        <v>89</v>
      </c>
      <c r="AY263" s="14" t="s">
        <v>119</v>
      </c>
      <c r="BE263" s="245">
        <f>IF(N263="základní",J263,0)</f>
        <v>0</v>
      </c>
      <c r="BF263" s="245">
        <f>IF(N263="snížená",J263,0)</f>
        <v>0</v>
      </c>
      <c r="BG263" s="245">
        <f>IF(N263="zákl. přenesená",J263,0)</f>
        <v>0</v>
      </c>
      <c r="BH263" s="245">
        <f>IF(N263="sníž. přenesená",J263,0)</f>
        <v>0</v>
      </c>
      <c r="BI263" s="245">
        <f>IF(N263="nulová",J263,0)</f>
        <v>0</v>
      </c>
      <c r="BJ263" s="14" t="s">
        <v>21</v>
      </c>
      <c r="BK263" s="245">
        <f>ROUND(I263*H263,2)</f>
        <v>0</v>
      </c>
      <c r="BL263" s="14" t="s">
        <v>127</v>
      </c>
      <c r="BM263" s="244" t="s">
        <v>182</v>
      </c>
    </row>
    <row r="264" s="12" customFormat="1" ht="22.8" customHeight="1">
      <c r="A264" s="12"/>
      <c r="B264" s="216"/>
      <c r="C264" s="217"/>
      <c r="D264" s="218" t="s">
        <v>79</v>
      </c>
      <c r="E264" s="230" t="s">
        <v>185</v>
      </c>
      <c r="F264" s="230" t="s">
        <v>186</v>
      </c>
      <c r="G264" s="217"/>
      <c r="H264" s="217"/>
      <c r="I264" s="220"/>
      <c r="J264" s="231">
        <f>BK264</f>
        <v>0</v>
      </c>
      <c r="K264" s="217"/>
      <c r="L264" s="222"/>
      <c r="M264" s="223"/>
      <c r="N264" s="224"/>
      <c r="O264" s="224"/>
      <c r="P264" s="225">
        <f>SUM(P265:P274)</f>
        <v>0</v>
      </c>
      <c r="Q264" s="224"/>
      <c r="R264" s="225">
        <f>SUM(R265:R274)</f>
        <v>0.35616320000000001</v>
      </c>
      <c r="S264" s="224"/>
      <c r="T264" s="226">
        <f>SUM(T265:T274)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7" t="s">
        <v>80</v>
      </c>
      <c r="AT264" s="228" t="s">
        <v>79</v>
      </c>
      <c r="AU264" s="228" t="s">
        <v>21</v>
      </c>
      <c r="AY264" s="227" t="s">
        <v>119</v>
      </c>
      <c r="BK264" s="229">
        <f>SUM(BK265:BK274)</f>
        <v>0</v>
      </c>
    </row>
    <row r="265" s="2" customFormat="1" ht="24" customHeight="1">
      <c r="A265" s="35"/>
      <c r="B265" s="36"/>
      <c r="C265" s="246" t="s">
        <v>80</v>
      </c>
      <c r="D265" s="246" t="s">
        <v>132</v>
      </c>
      <c r="E265" s="247" t="s">
        <v>187</v>
      </c>
      <c r="F265" s="248" t="s">
        <v>188</v>
      </c>
      <c r="G265" s="249" t="s">
        <v>165</v>
      </c>
      <c r="H265" s="250">
        <v>6</v>
      </c>
      <c r="I265" s="251"/>
      <c r="J265" s="252">
        <f>ROUND(I265*H265,2)</f>
        <v>0</v>
      </c>
      <c r="K265" s="248" t="s">
        <v>251</v>
      </c>
      <c r="L265" s="41"/>
      <c r="M265" s="253" t="s">
        <v>1</v>
      </c>
      <c r="N265" s="254" t="s">
        <v>45</v>
      </c>
      <c r="O265" s="88"/>
      <c r="P265" s="242">
        <f>O265*H265</f>
        <v>0</v>
      </c>
      <c r="Q265" s="242">
        <v>0</v>
      </c>
      <c r="R265" s="242">
        <f>Q265*H265</f>
        <v>0</v>
      </c>
      <c r="S265" s="242">
        <v>0</v>
      </c>
      <c r="T265" s="24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44" t="s">
        <v>127</v>
      </c>
      <c r="AT265" s="244" t="s">
        <v>132</v>
      </c>
      <c r="AU265" s="244" t="s">
        <v>89</v>
      </c>
      <c r="AY265" s="14" t="s">
        <v>119</v>
      </c>
      <c r="BE265" s="245">
        <f>IF(N265="základní",J265,0)</f>
        <v>0</v>
      </c>
      <c r="BF265" s="245">
        <f>IF(N265="snížená",J265,0)</f>
        <v>0</v>
      </c>
      <c r="BG265" s="245">
        <f>IF(N265="zákl. přenesená",J265,0)</f>
        <v>0</v>
      </c>
      <c r="BH265" s="245">
        <f>IF(N265="sníž. přenesená",J265,0)</f>
        <v>0</v>
      </c>
      <c r="BI265" s="245">
        <f>IF(N265="nulová",J265,0)</f>
        <v>0</v>
      </c>
      <c r="BJ265" s="14" t="s">
        <v>21</v>
      </c>
      <c r="BK265" s="245">
        <f>ROUND(I265*H265,2)</f>
        <v>0</v>
      </c>
      <c r="BL265" s="14" t="s">
        <v>127</v>
      </c>
      <c r="BM265" s="244" t="s">
        <v>189</v>
      </c>
    </row>
    <row r="266" s="2" customFormat="1" ht="24" customHeight="1">
      <c r="A266" s="35"/>
      <c r="B266" s="36"/>
      <c r="C266" s="246" t="s">
        <v>585</v>
      </c>
      <c r="D266" s="246" t="s">
        <v>132</v>
      </c>
      <c r="E266" s="247" t="s">
        <v>586</v>
      </c>
      <c r="F266" s="248" t="s">
        <v>587</v>
      </c>
      <c r="G266" s="249" t="s">
        <v>250</v>
      </c>
      <c r="H266" s="250">
        <v>1.9199999999999999</v>
      </c>
      <c r="I266" s="251"/>
      <c r="J266" s="252">
        <f>ROUND(I266*H266,2)</f>
        <v>0</v>
      </c>
      <c r="K266" s="248" t="s">
        <v>251</v>
      </c>
      <c r="L266" s="41"/>
      <c r="M266" s="253" t="s">
        <v>1</v>
      </c>
      <c r="N266" s="254" t="s">
        <v>45</v>
      </c>
      <c r="O266" s="88"/>
      <c r="P266" s="242">
        <f>O266*H266</f>
        <v>0</v>
      </c>
      <c r="Q266" s="242">
        <v>0.024240000000000001</v>
      </c>
      <c r="R266" s="242">
        <f>Q266*H266</f>
        <v>0.0465408</v>
      </c>
      <c r="S266" s="242">
        <v>0</v>
      </c>
      <c r="T266" s="24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4" t="s">
        <v>127</v>
      </c>
      <c r="AT266" s="244" t="s">
        <v>132</v>
      </c>
      <c r="AU266" s="244" t="s">
        <v>89</v>
      </c>
      <c r="AY266" s="14" t="s">
        <v>119</v>
      </c>
      <c r="BE266" s="245">
        <f>IF(N266="základní",J266,0)</f>
        <v>0</v>
      </c>
      <c r="BF266" s="245">
        <f>IF(N266="snížená",J266,0)</f>
        <v>0</v>
      </c>
      <c r="BG266" s="245">
        <f>IF(N266="zákl. přenesená",J266,0)</f>
        <v>0</v>
      </c>
      <c r="BH266" s="245">
        <f>IF(N266="sníž. přenesená",J266,0)</f>
        <v>0</v>
      </c>
      <c r="BI266" s="245">
        <f>IF(N266="nulová",J266,0)</f>
        <v>0</v>
      </c>
      <c r="BJ266" s="14" t="s">
        <v>21</v>
      </c>
      <c r="BK266" s="245">
        <f>ROUND(I266*H266,2)</f>
        <v>0</v>
      </c>
      <c r="BL266" s="14" t="s">
        <v>127</v>
      </c>
      <c r="BM266" s="244" t="s">
        <v>588</v>
      </c>
    </row>
    <row r="267" s="2" customFormat="1" ht="24" customHeight="1">
      <c r="A267" s="35"/>
      <c r="B267" s="36"/>
      <c r="C267" s="246" t="s">
        <v>589</v>
      </c>
      <c r="D267" s="246" t="s">
        <v>132</v>
      </c>
      <c r="E267" s="247" t="s">
        <v>590</v>
      </c>
      <c r="F267" s="248" t="s">
        <v>591</v>
      </c>
      <c r="G267" s="249" t="s">
        <v>250</v>
      </c>
      <c r="H267" s="250">
        <v>8.3599999999999994</v>
      </c>
      <c r="I267" s="251"/>
      <c r="J267" s="252">
        <f>ROUND(I267*H267,2)</f>
        <v>0</v>
      </c>
      <c r="K267" s="248" t="s">
        <v>251</v>
      </c>
      <c r="L267" s="41"/>
      <c r="M267" s="253" t="s">
        <v>1</v>
      </c>
      <c r="N267" s="254" t="s">
        <v>45</v>
      </c>
      <c r="O267" s="88"/>
      <c r="P267" s="242">
        <f>O267*H267</f>
        <v>0</v>
      </c>
      <c r="Q267" s="242">
        <v>0.02562</v>
      </c>
      <c r="R267" s="242">
        <f>Q267*H267</f>
        <v>0.21418319999999999</v>
      </c>
      <c r="S267" s="242">
        <v>0</v>
      </c>
      <c r="T267" s="24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44" t="s">
        <v>127</v>
      </c>
      <c r="AT267" s="244" t="s">
        <v>132</v>
      </c>
      <c r="AU267" s="244" t="s">
        <v>89</v>
      </c>
      <c r="AY267" s="14" t="s">
        <v>119</v>
      </c>
      <c r="BE267" s="245">
        <f>IF(N267="základní",J267,0)</f>
        <v>0</v>
      </c>
      <c r="BF267" s="245">
        <f>IF(N267="snížená",J267,0)</f>
        <v>0</v>
      </c>
      <c r="BG267" s="245">
        <f>IF(N267="zákl. přenesená",J267,0)</f>
        <v>0</v>
      </c>
      <c r="BH267" s="245">
        <f>IF(N267="sníž. přenesená",J267,0)</f>
        <v>0</v>
      </c>
      <c r="BI267" s="245">
        <f>IF(N267="nulová",J267,0)</f>
        <v>0</v>
      </c>
      <c r="BJ267" s="14" t="s">
        <v>21</v>
      </c>
      <c r="BK267" s="245">
        <f>ROUND(I267*H267,2)</f>
        <v>0</v>
      </c>
      <c r="BL267" s="14" t="s">
        <v>127</v>
      </c>
      <c r="BM267" s="244" t="s">
        <v>592</v>
      </c>
    </row>
    <row r="268" s="2" customFormat="1" ht="24" customHeight="1">
      <c r="A268" s="35"/>
      <c r="B268" s="36"/>
      <c r="C268" s="246" t="s">
        <v>80</v>
      </c>
      <c r="D268" s="246" t="s">
        <v>132</v>
      </c>
      <c r="E268" s="247" t="s">
        <v>593</v>
      </c>
      <c r="F268" s="248" t="s">
        <v>594</v>
      </c>
      <c r="G268" s="249" t="s">
        <v>250</v>
      </c>
      <c r="H268" s="250">
        <v>10.279999999999999</v>
      </c>
      <c r="I268" s="251"/>
      <c r="J268" s="252">
        <f>ROUND(I268*H268,2)</f>
        <v>0</v>
      </c>
      <c r="K268" s="248" t="s">
        <v>251</v>
      </c>
      <c r="L268" s="41"/>
      <c r="M268" s="253" t="s">
        <v>1</v>
      </c>
      <c r="N268" s="254" t="s">
        <v>45</v>
      </c>
      <c r="O268" s="88"/>
      <c r="P268" s="242">
        <f>O268*H268</f>
        <v>0</v>
      </c>
      <c r="Q268" s="242">
        <v>0</v>
      </c>
      <c r="R268" s="242">
        <f>Q268*H268</f>
        <v>0</v>
      </c>
      <c r="S268" s="242">
        <v>0</v>
      </c>
      <c r="T268" s="24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44" t="s">
        <v>127</v>
      </c>
      <c r="AT268" s="244" t="s">
        <v>132</v>
      </c>
      <c r="AU268" s="244" t="s">
        <v>89</v>
      </c>
      <c r="AY268" s="14" t="s">
        <v>119</v>
      </c>
      <c r="BE268" s="245">
        <f>IF(N268="základní",J268,0)</f>
        <v>0</v>
      </c>
      <c r="BF268" s="245">
        <f>IF(N268="snížená",J268,0)</f>
        <v>0</v>
      </c>
      <c r="BG268" s="245">
        <f>IF(N268="zákl. přenesená",J268,0)</f>
        <v>0</v>
      </c>
      <c r="BH268" s="245">
        <f>IF(N268="sníž. přenesená",J268,0)</f>
        <v>0</v>
      </c>
      <c r="BI268" s="245">
        <f>IF(N268="nulová",J268,0)</f>
        <v>0</v>
      </c>
      <c r="BJ268" s="14" t="s">
        <v>21</v>
      </c>
      <c r="BK268" s="245">
        <f>ROUND(I268*H268,2)</f>
        <v>0</v>
      </c>
      <c r="BL268" s="14" t="s">
        <v>127</v>
      </c>
      <c r="BM268" s="244" t="s">
        <v>595</v>
      </c>
    </row>
    <row r="269" s="2" customFormat="1" ht="16.5" customHeight="1">
      <c r="A269" s="35"/>
      <c r="B269" s="36"/>
      <c r="C269" s="246" t="s">
        <v>80</v>
      </c>
      <c r="D269" s="246" t="s">
        <v>132</v>
      </c>
      <c r="E269" s="247" t="s">
        <v>596</v>
      </c>
      <c r="F269" s="248" t="s">
        <v>597</v>
      </c>
      <c r="G269" s="249" t="s">
        <v>250</v>
      </c>
      <c r="H269" s="250">
        <v>10.279999999999999</v>
      </c>
      <c r="I269" s="251"/>
      <c r="J269" s="252">
        <f>ROUND(I269*H269,2)</f>
        <v>0</v>
      </c>
      <c r="K269" s="248" t="s">
        <v>251</v>
      </c>
      <c r="L269" s="41"/>
      <c r="M269" s="253" t="s">
        <v>1</v>
      </c>
      <c r="N269" s="254" t="s">
        <v>45</v>
      </c>
      <c r="O269" s="88"/>
      <c r="P269" s="242">
        <f>O269*H269</f>
        <v>0</v>
      </c>
      <c r="Q269" s="242">
        <v>0.00139</v>
      </c>
      <c r="R269" s="242">
        <f>Q269*H269</f>
        <v>0.014289199999999998</v>
      </c>
      <c r="S269" s="242">
        <v>0</v>
      </c>
      <c r="T269" s="243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4" t="s">
        <v>127</v>
      </c>
      <c r="AT269" s="244" t="s">
        <v>132</v>
      </c>
      <c r="AU269" s="244" t="s">
        <v>89</v>
      </c>
      <c r="AY269" s="14" t="s">
        <v>119</v>
      </c>
      <c r="BE269" s="245">
        <f>IF(N269="základní",J269,0)</f>
        <v>0</v>
      </c>
      <c r="BF269" s="245">
        <f>IF(N269="snížená",J269,0)</f>
        <v>0</v>
      </c>
      <c r="BG269" s="245">
        <f>IF(N269="zákl. přenesená",J269,0)</f>
        <v>0</v>
      </c>
      <c r="BH269" s="245">
        <f>IF(N269="sníž. přenesená",J269,0)</f>
        <v>0</v>
      </c>
      <c r="BI269" s="245">
        <f>IF(N269="nulová",J269,0)</f>
        <v>0</v>
      </c>
      <c r="BJ269" s="14" t="s">
        <v>21</v>
      </c>
      <c r="BK269" s="245">
        <f>ROUND(I269*H269,2)</f>
        <v>0</v>
      </c>
      <c r="BL269" s="14" t="s">
        <v>127</v>
      </c>
      <c r="BM269" s="244" t="s">
        <v>598</v>
      </c>
    </row>
    <row r="270" s="2" customFormat="1" ht="16.5" customHeight="1">
      <c r="A270" s="35"/>
      <c r="B270" s="36"/>
      <c r="C270" s="232" t="s">
        <v>80</v>
      </c>
      <c r="D270" s="232" t="s">
        <v>122</v>
      </c>
      <c r="E270" s="233" t="s">
        <v>599</v>
      </c>
      <c r="F270" s="234" t="s">
        <v>600</v>
      </c>
      <c r="G270" s="235" t="s">
        <v>601</v>
      </c>
      <c r="H270" s="236">
        <v>10</v>
      </c>
      <c r="I270" s="237"/>
      <c r="J270" s="238">
        <f>ROUND(I270*H270,2)</f>
        <v>0</v>
      </c>
      <c r="K270" s="234" t="s">
        <v>1</v>
      </c>
      <c r="L270" s="239"/>
      <c r="M270" s="240" t="s">
        <v>1</v>
      </c>
      <c r="N270" s="241" t="s">
        <v>45</v>
      </c>
      <c r="O270" s="88"/>
      <c r="P270" s="242">
        <f>O270*H270</f>
        <v>0</v>
      </c>
      <c r="Q270" s="242">
        <v>0</v>
      </c>
      <c r="R270" s="242">
        <f>Q270*H270</f>
        <v>0</v>
      </c>
      <c r="S270" s="242">
        <v>0</v>
      </c>
      <c r="T270" s="24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44" t="s">
        <v>126</v>
      </c>
      <c r="AT270" s="244" t="s">
        <v>122</v>
      </c>
      <c r="AU270" s="244" t="s">
        <v>89</v>
      </c>
      <c r="AY270" s="14" t="s">
        <v>119</v>
      </c>
      <c r="BE270" s="245">
        <f>IF(N270="základní",J270,0)</f>
        <v>0</v>
      </c>
      <c r="BF270" s="245">
        <f>IF(N270="snížená",J270,0)</f>
        <v>0</v>
      </c>
      <c r="BG270" s="245">
        <f>IF(N270="zákl. přenesená",J270,0)</f>
        <v>0</v>
      </c>
      <c r="BH270" s="245">
        <f>IF(N270="sníž. přenesená",J270,0)</f>
        <v>0</v>
      </c>
      <c r="BI270" s="245">
        <f>IF(N270="nulová",J270,0)</f>
        <v>0</v>
      </c>
      <c r="BJ270" s="14" t="s">
        <v>21</v>
      </c>
      <c r="BK270" s="245">
        <f>ROUND(I270*H270,2)</f>
        <v>0</v>
      </c>
      <c r="BL270" s="14" t="s">
        <v>127</v>
      </c>
      <c r="BM270" s="244" t="s">
        <v>602</v>
      </c>
    </row>
    <row r="271" s="2" customFormat="1" ht="16.5" customHeight="1">
      <c r="A271" s="35"/>
      <c r="B271" s="36"/>
      <c r="C271" s="232" t="s">
        <v>603</v>
      </c>
      <c r="D271" s="232" t="s">
        <v>122</v>
      </c>
      <c r="E271" s="233" t="s">
        <v>604</v>
      </c>
      <c r="F271" s="234" t="s">
        <v>605</v>
      </c>
      <c r="G271" s="235" t="s">
        <v>601</v>
      </c>
      <c r="H271" s="236">
        <v>22</v>
      </c>
      <c r="I271" s="237"/>
      <c r="J271" s="238">
        <f>ROUND(I271*H271,2)</f>
        <v>0</v>
      </c>
      <c r="K271" s="234" t="s">
        <v>1</v>
      </c>
      <c r="L271" s="239"/>
      <c r="M271" s="240" t="s">
        <v>1</v>
      </c>
      <c r="N271" s="241" t="s">
        <v>45</v>
      </c>
      <c r="O271" s="88"/>
      <c r="P271" s="242">
        <f>O271*H271</f>
        <v>0</v>
      </c>
      <c r="Q271" s="242">
        <v>0</v>
      </c>
      <c r="R271" s="242">
        <f>Q271*H271</f>
        <v>0</v>
      </c>
      <c r="S271" s="242">
        <v>0</v>
      </c>
      <c r="T271" s="24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44" t="s">
        <v>126</v>
      </c>
      <c r="AT271" s="244" t="s">
        <v>122</v>
      </c>
      <c r="AU271" s="244" t="s">
        <v>89</v>
      </c>
      <c r="AY271" s="14" t="s">
        <v>119</v>
      </c>
      <c r="BE271" s="245">
        <f>IF(N271="základní",J271,0)</f>
        <v>0</v>
      </c>
      <c r="BF271" s="245">
        <f>IF(N271="snížená",J271,0)</f>
        <v>0</v>
      </c>
      <c r="BG271" s="245">
        <f>IF(N271="zákl. přenesená",J271,0)</f>
        <v>0</v>
      </c>
      <c r="BH271" s="245">
        <f>IF(N271="sníž. přenesená",J271,0)</f>
        <v>0</v>
      </c>
      <c r="BI271" s="245">
        <f>IF(N271="nulová",J271,0)</f>
        <v>0</v>
      </c>
      <c r="BJ271" s="14" t="s">
        <v>21</v>
      </c>
      <c r="BK271" s="245">
        <f>ROUND(I271*H271,2)</f>
        <v>0</v>
      </c>
      <c r="BL271" s="14" t="s">
        <v>127</v>
      </c>
      <c r="BM271" s="244" t="s">
        <v>606</v>
      </c>
    </row>
    <row r="272" s="2" customFormat="1" ht="24" customHeight="1">
      <c r="A272" s="35"/>
      <c r="B272" s="36"/>
      <c r="C272" s="246" t="s">
        <v>202</v>
      </c>
      <c r="D272" s="246" t="s">
        <v>132</v>
      </c>
      <c r="E272" s="247" t="s">
        <v>203</v>
      </c>
      <c r="F272" s="248" t="s">
        <v>204</v>
      </c>
      <c r="G272" s="249" t="s">
        <v>165</v>
      </c>
      <c r="H272" s="250">
        <v>1</v>
      </c>
      <c r="I272" s="251"/>
      <c r="J272" s="252">
        <f>ROUND(I272*H272,2)</f>
        <v>0</v>
      </c>
      <c r="K272" s="248" t="s">
        <v>251</v>
      </c>
      <c r="L272" s="41"/>
      <c r="M272" s="253" t="s">
        <v>1</v>
      </c>
      <c r="N272" s="254" t="s">
        <v>45</v>
      </c>
      <c r="O272" s="88"/>
      <c r="P272" s="242">
        <f>O272*H272</f>
        <v>0</v>
      </c>
      <c r="Q272" s="242">
        <v>0.020750000000000001</v>
      </c>
      <c r="R272" s="242">
        <f>Q272*H272</f>
        <v>0.020750000000000001</v>
      </c>
      <c r="S272" s="242">
        <v>0</v>
      </c>
      <c r="T272" s="24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4" t="s">
        <v>127</v>
      </c>
      <c r="AT272" s="244" t="s">
        <v>132</v>
      </c>
      <c r="AU272" s="244" t="s">
        <v>89</v>
      </c>
      <c r="AY272" s="14" t="s">
        <v>119</v>
      </c>
      <c r="BE272" s="245">
        <f>IF(N272="základní",J272,0)</f>
        <v>0</v>
      </c>
      <c r="BF272" s="245">
        <f>IF(N272="snížená",J272,0)</f>
        <v>0</v>
      </c>
      <c r="BG272" s="245">
        <f>IF(N272="zákl. přenesená",J272,0)</f>
        <v>0</v>
      </c>
      <c r="BH272" s="245">
        <f>IF(N272="sníž. přenesená",J272,0)</f>
        <v>0</v>
      </c>
      <c r="BI272" s="245">
        <f>IF(N272="nulová",J272,0)</f>
        <v>0</v>
      </c>
      <c r="BJ272" s="14" t="s">
        <v>21</v>
      </c>
      <c r="BK272" s="245">
        <f>ROUND(I272*H272,2)</f>
        <v>0</v>
      </c>
      <c r="BL272" s="14" t="s">
        <v>127</v>
      </c>
      <c r="BM272" s="244" t="s">
        <v>205</v>
      </c>
    </row>
    <row r="273" s="2" customFormat="1" ht="24" customHeight="1">
      <c r="A273" s="35"/>
      <c r="B273" s="36"/>
      <c r="C273" s="246" t="s">
        <v>607</v>
      </c>
      <c r="D273" s="246" t="s">
        <v>132</v>
      </c>
      <c r="E273" s="247" t="s">
        <v>608</v>
      </c>
      <c r="F273" s="248" t="s">
        <v>609</v>
      </c>
      <c r="G273" s="249" t="s">
        <v>165</v>
      </c>
      <c r="H273" s="250">
        <v>2</v>
      </c>
      <c r="I273" s="251"/>
      <c r="J273" s="252">
        <f>ROUND(I273*H273,2)</f>
        <v>0</v>
      </c>
      <c r="K273" s="248" t="s">
        <v>251</v>
      </c>
      <c r="L273" s="41"/>
      <c r="M273" s="253" t="s">
        <v>1</v>
      </c>
      <c r="N273" s="254" t="s">
        <v>45</v>
      </c>
      <c r="O273" s="88"/>
      <c r="P273" s="242">
        <f>O273*H273</f>
        <v>0</v>
      </c>
      <c r="Q273" s="242">
        <v>0.030200000000000001</v>
      </c>
      <c r="R273" s="242">
        <f>Q273*H273</f>
        <v>0.060400000000000002</v>
      </c>
      <c r="S273" s="242">
        <v>0</v>
      </c>
      <c r="T273" s="24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44" t="s">
        <v>127</v>
      </c>
      <c r="AT273" s="244" t="s">
        <v>132</v>
      </c>
      <c r="AU273" s="244" t="s">
        <v>89</v>
      </c>
      <c r="AY273" s="14" t="s">
        <v>119</v>
      </c>
      <c r="BE273" s="245">
        <f>IF(N273="základní",J273,0)</f>
        <v>0</v>
      </c>
      <c r="BF273" s="245">
        <f>IF(N273="snížená",J273,0)</f>
        <v>0</v>
      </c>
      <c r="BG273" s="245">
        <f>IF(N273="zákl. přenesená",J273,0)</f>
        <v>0</v>
      </c>
      <c r="BH273" s="245">
        <f>IF(N273="sníž. přenesená",J273,0)</f>
        <v>0</v>
      </c>
      <c r="BI273" s="245">
        <f>IF(N273="nulová",J273,0)</f>
        <v>0</v>
      </c>
      <c r="BJ273" s="14" t="s">
        <v>21</v>
      </c>
      <c r="BK273" s="245">
        <f>ROUND(I273*H273,2)</f>
        <v>0</v>
      </c>
      <c r="BL273" s="14" t="s">
        <v>127</v>
      </c>
      <c r="BM273" s="244" t="s">
        <v>610</v>
      </c>
    </row>
    <row r="274" s="2" customFormat="1" ht="24" customHeight="1">
      <c r="A274" s="35"/>
      <c r="B274" s="36"/>
      <c r="C274" s="246" t="s">
        <v>80</v>
      </c>
      <c r="D274" s="246" t="s">
        <v>132</v>
      </c>
      <c r="E274" s="247" t="s">
        <v>238</v>
      </c>
      <c r="F274" s="248" t="s">
        <v>239</v>
      </c>
      <c r="G274" s="249" t="s">
        <v>139</v>
      </c>
      <c r="H274" s="250">
        <v>0.46700000000000003</v>
      </c>
      <c r="I274" s="251"/>
      <c r="J274" s="252">
        <f>ROUND(I274*H274,2)</f>
        <v>0</v>
      </c>
      <c r="K274" s="248" t="s">
        <v>251</v>
      </c>
      <c r="L274" s="41"/>
      <c r="M274" s="253" t="s">
        <v>1</v>
      </c>
      <c r="N274" s="254" t="s">
        <v>45</v>
      </c>
      <c r="O274" s="88"/>
      <c r="P274" s="242">
        <f>O274*H274</f>
        <v>0</v>
      </c>
      <c r="Q274" s="242">
        <v>0</v>
      </c>
      <c r="R274" s="242">
        <f>Q274*H274</f>
        <v>0</v>
      </c>
      <c r="S274" s="242">
        <v>0</v>
      </c>
      <c r="T274" s="24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44" t="s">
        <v>127</v>
      </c>
      <c r="AT274" s="244" t="s">
        <v>132</v>
      </c>
      <c r="AU274" s="244" t="s">
        <v>89</v>
      </c>
      <c r="AY274" s="14" t="s">
        <v>119</v>
      </c>
      <c r="BE274" s="245">
        <f>IF(N274="základní",J274,0)</f>
        <v>0</v>
      </c>
      <c r="BF274" s="245">
        <f>IF(N274="snížená",J274,0)</f>
        <v>0</v>
      </c>
      <c r="BG274" s="245">
        <f>IF(N274="zákl. přenesená",J274,0)</f>
        <v>0</v>
      </c>
      <c r="BH274" s="245">
        <f>IF(N274="sníž. přenesená",J274,0)</f>
        <v>0</v>
      </c>
      <c r="BI274" s="245">
        <f>IF(N274="nulová",J274,0)</f>
        <v>0</v>
      </c>
      <c r="BJ274" s="14" t="s">
        <v>21</v>
      </c>
      <c r="BK274" s="245">
        <f>ROUND(I274*H274,2)</f>
        <v>0</v>
      </c>
      <c r="BL274" s="14" t="s">
        <v>127</v>
      </c>
      <c r="BM274" s="244" t="s">
        <v>240</v>
      </c>
    </row>
    <row r="275" s="12" customFormat="1" ht="22.8" customHeight="1">
      <c r="A275" s="12"/>
      <c r="B275" s="216"/>
      <c r="C275" s="217"/>
      <c r="D275" s="218" t="s">
        <v>79</v>
      </c>
      <c r="E275" s="230" t="s">
        <v>611</v>
      </c>
      <c r="F275" s="230" t="s">
        <v>612</v>
      </c>
      <c r="G275" s="217"/>
      <c r="H275" s="217"/>
      <c r="I275" s="220"/>
      <c r="J275" s="231">
        <f>BK275</f>
        <v>0</v>
      </c>
      <c r="K275" s="217"/>
      <c r="L275" s="222"/>
      <c r="M275" s="223"/>
      <c r="N275" s="224"/>
      <c r="O275" s="224"/>
      <c r="P275" s="225">
        <f>SUM(P276:P278)</f>
        <v>0</v>
      </c>
      <c r="Q275" s="224"/>
      <c r="R275" s="225">
        <f>SUM(R276:R278)</f>
        <v>0.042799999999999998</v>
      </c>
      <c r="S275" s="224"/>
      <c r="T275" s="226">
        <f>SUM(T276:T278)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7" t="s">
        <v>80</v>
      </c>
      <c r="AT275" s="228" t="s">
        <v>79</v>
      </c>
      <c r="AU275" s="228" t="s">
        <v>21</v>
      </c>
      <c r="AY275" s="227" t="s">
        <v>119</v>
      </c>
      <c r="BK275" s="229">
        <f>SUM(BK276:BK278)</f>
        <v>0</v>
      </c>
    </row>
    <row r="276" s="2" customFormat="1" ht="16.5" customHeight="1">
      <c r="A276" s="35"/>
      <c r="B276" s="36"/>
      <c r="C276" s="246" t="s">
        <v>613</v>
      </c>
      <c r="D276" s="246" t="s">
        <v>132</v>
      </c>
      <c r="E276" s="247" t="s">
        <v>614</v>
      </c>
      <c r="F276" s="248" t="s">
        <v>615</v>
      </c>
      <c r="G276" s="249" t="s">
        <v>616</v>
      </c>
      <c r="H276" s="250">
        <v>40</v>
      </c>
      <c r="I276" s="251"/>
      <c r="J276" s="252">
        <f>ROUND(I276*H276,2)</f>
        <v>0</v>
      </c>
      <c r="K276" s="248" t="s">
        <v>1</v>
      </c>
      <c r="L276" s="41"/>
      <c r="M276" s="253" t="s">
        <v>1</v>
      </c>
      <c r="N276" s="254" t="s">
        <v>45</v>
      </c>
      <c r="O276" s="88"/>
      <c r="P276" s="242">
        <f>O276*H276</f>
        <v>0</v>
      </c>
      <c r="Q276" s="242">
        <v>6.9999999999999994E-05</v>
      </c>
      <c r="R276" s="242">
        <f>Q276*H276</f>
        <v>0.0027999999999999995</v>
      </c>
      <c r="S276" s="242">
        <v>0</v>
      </c>
      <c r="T276" s="24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44" t="s">
        <v>127</v>
      </c>
      <c r="AT276" s="244" t="s">
        <v>132</v>
      </c>
      <c r="AU276" s="244" t="s">
        <v>89</v>
      </c>
      <c r="AY276" s="14" t="s">
        <v>119</v>
      </c>
      <c r="BE276" s="245">
        <f>IF(N276="základní",J276,0)</f>
        <v>0</v>
      </c>
      <c r="BF276" s="245">
        <f>IF(N276="snížená",J276,0)</f>
        <v>0</v>
      </c>
      <c r="BG276" s="245">
        <f>IF(N276="zákl. přenesená",J276,0)</f>
        <v>0</v>
      </c>
      <c r="BH276" s="245">
        <f>IF(N276="sníž. přenesená",J276,0)</f>
        <v>0</v>
      </c>
      <c r="BI276" s="245">
        <f>IF(N276="nulová",J276,0)</f>
        <v>0</v>
      </c>
      <c r="BJ276" s="14" t="s">
        <v>21</v>
      </c>
      <c r="BK276" s="245">
        <f>ROUND(I276*H276,2)</f>
        <v>0</v>
      </c>
      <c r="BL276" s="14" t="s">
        <v>127</v>
      </c>
      <c r="BM276" s="244" t="s">
        <v>613</v>
      </c>
    </row>
    <row r="277" s="2" customFormat="1" ht="16.5" customHeight="1">
      <c r="A277" s="35"/>
      <c r="B277" s="36"/>
      <c r="C277" s="232" t="s">
        <v>617</v>
      </c>
      <c r="D277" s="232" t="s">
        <v>122</v>
      </c>
      <c r="E277" s="233" t="s">
        <v>618</v>
      </c>
      <c r="F277" s="234" t="s">
        <v>619</v>
      </c>
      <c r="G277" s="235" t="s">
        <v>620</v>
      </c>
      <c r="H277" s="236">
        <v>40</v>
      </c>
      <c r="I277" s="237"/>
      <c r="J277" s="238">
        <f>ROUND(I277*H277,2)</f>
        <v>0</v>
      </c>
      <c r="K277" s="234" t="s">
        <v>1</v>
      </c>
      <c r="L277" s="239"/>
      <c r="M277" s="240" t="s">
        <v>1</v>
      </c>
      <c r="N277" s="241" t="s">
        <v>45</v>
      </c>
      <c r="O277" s="88"/>
      <c r="P277" s="242">
        <f>O277*H277</f>
        <v>0</v>
      </c>
      <c r="Q277" s="242">
        <v>0.001</v>
      </c>
      <c r="R277" s="242">
        <f>Q277*H277</f>
        <v>0.040000000000000001</v>
      </c>
      <c r="S277" s="242">
        <v>0</v>
      </c>
      <c r="T277" s="24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44" t="s">
        <v>126</v>
      </c>
      <c r="AT277" s="244" t="s">
        <v>122</v>
      </c>
      <c r="AU277" s="244" t="s">
        <v>89</v>
      </c>
      <c r="AY277" s="14" t="s">
        <v>119</v>
      </c>
      <c r="BE277" s="245">
        <f>IF(N277="základní",J277,0)</f>
        <v>0</v>
      </c>
      <c r="BF277" s="245">
        <f>IF(N277="snížená",J277,0)</f>
        <v>0</v>
      </c>
      <c r="BG277" s="245">
        <f>IF(N277="zákl. přenesená",J277,0)</f>
        <v>0</v>
      </c>
      <c r="BH277" s="245">
        <f>IF(N277="sníž. přenesená",J277,0)</f>
        <v>0</v>
      </c>
      <c r="BI277" s="245">
        <f>IF(N277="nulová",J277,0)</f>
        <v>0</v>
      </c>
      <c r="BJ277" s="14" t="s">
        <v>21</v>
      </c>
      <c r="BK277" s="245">
        <f>ROUND(I277*H277,2)</f>
        <v>0</v>
      </c>
      <c r="BL277" s="14" t="s">
        <v>127</v>
      </c>
      <c r="BM277" s="244" t="s">
        <v>617</v>
      </c>
    </row>
    <row r="278" s="2" customFormat="1" ht="16.5" customHeight="1">
      <c r="A278" s="35"/>
      <c r="B278" s="36"/>
      <c r="C278" s="246" t="s">
        <v>621</v>
      </c>
      <c r="D278" s="246" t="s">
        <v>132</v>
      </c>
      <c r="E278" s="247" t="s">
        <v>622</v>
      </c>
      <c r="F278" s="248" t="s">
        <v>623</v>
      </c>
      <c r="G278" s="249" t="s">
        <v>139</v>
      </c>
      <c r="H278" s="250">
        <v>0.042999999999999997</v>
      </c>
      <c r="I278" s="251"/>
      <c r="J278" s="252">
        <f>ROUND(I278*H278,2)</f>
        <v>0</v>
      </c>
      <c r="K278" s="248" t="s">
        <v>1</v>
      </c>
      <c r="L278" s="41"/>
      <c r="M278" s="253" t="s">
        <v>1</v>
      </c>
      <c r="N278" s="254" t="s">
        <v>45</v>
      </c>
      <c r="O278" s="88"/>
      <c r="P278" s="242">
        <f>O278*H278</f>
        <v>0</v>
      </c>
      <c r="Q278" s="242">
        <v>0</v>
      </c>
      <c r="R278" s="242">
        <f>Q278*H278</f>
        <v>0</v>
      </c>
      <c r="S278" s="242">
        <v>0</v>
      </c>
      <c r="T278" s="24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44" t="s">
        <v>127</v>
      </c>
      <c r="AT278" s="244" t="s">
        <v>132</v>
      </c>
      <c r="AU278" s="244" t="s">
        <v>89</v>
      </c>
      <c r="AY278" s="14" t="s">
        <v>119</v>
      </c>
      <c r="BE278" s="245">
        <f>IF(N278="základní",J278,0)</f>
        <v>0</v>
      </c>
      <c r="BF278" s="245">
        <f>IF(N278="snížená",J278,0)</f>
        <v>0</v>
      </c>
      <c r="BG278" s="245">
        <f>IF(N278="zákl. přenesená",J278,0)</f>
        <v>0</v>
      </c>
      <c r="BH278" s="245">
        <f>IF(N278="sníž. přenesená",J278,0)</f>
        <v>0</v>
      </c>
      <c r="BI278" s="245">
        <f>IF(N278="nulová",J278,0)</f>
        <v>0</v>
      </c>
      <c r="BJ278" s="14" t="s">
        <v>21</v>
      </c>
      <c r="BK278" s="245">
        <f>ROUND(I278*H278,2)</f>
        <v>0</v>
      </c>
      <c r="BL278" s="14" t="s">
        <v>127</v>
      </c>
      <c r="BM278" s="244" t="s">
        <v>621</v>
      </c>
    </row>
    <row r="279" s="12" customFormat="1" ht="22.8" customHeight="1">
      <c r="A279" s="12"/>
      <c r="B279" s="216"/>
      <c r="C279" s="217"/>
      <c r="D279" s="218" t="s">
        <v>79</v>
      </c>
      <c r="E279" s="230" t="s">
        <v>624</v>
      </c>
      <c r="F279" s="230" t="s">
        <v>625</v>
      </c>
      <c r="G279" s="217"/>
      <c r="H279" s="217"/>
      <c r="I279" s="220"/>
      <c r="J279" s="231">
        <f>BK279</f>
        <v>0</v>
      </c>
      <c r="K279" s="217"/>
      <c r="L279" s="222"/>
      <c r="M279" s="223"/>
      <c r="N279" s="224"/>
      <c r="O279" s="224"/>
      <c r="P279" s="225">
        <f>SUM(P280:P282)</f>
        <v>0</v>
      </c>
      <c r="Q279" s="224"/>
      <c r="R279" s="225">
        <f>SUM(R280:R282)</f>
        <v>0.0028400000000000001</v>
      </c>
      <c r="S279" s="224"/>
      <c r="T279" s="226">
        <f>SUM(T280:T282)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27" t="s">
        <v>80</v>
      </c>
      <c r="AT279" s="228" t="s">
        <v>79</v>
      </c>
      <c r="AU279" s="228" t="s">
        <v>21</v>
      </c>
      <c r="AY279" s="227" t="s">
        <v>119</v>
      </c>
      <c r="BK279" s="229">
        <f>SUM(BK280:BK282)</f>
        <v>0</v>
      </c>
    </row>
    <row r="280" s="2" customFormat="1" ht="24" customHeight="1">
      <c r="A280" s="35"/>
      <c r="B280" s="36"/>
      <c r="C280" s="246" t="s">
        <v>626</v>
      </c>
      <c r="D280" s="246" t="s">
        <v>132</v>
      </c>
      <c r="E280" s="247" t="s">
        <v>627</v>
      </c>
      <c r="F280" s="248" t="s">
        <v>628</v>
      </c>
      <c r="G280" s="249" t="s">
        <v>250</v>
      </c>
      <c r="H280" s="250">
        <v>4</v>
      </c>
      <c r="I280" s="251"/>
      <c r="J280" s="252">
        <f>ROUND(I280*H280,2)</f>
        <v>0</v>
      </c>
      <c r="K280" s="248" t="s">
        <v>1</v>
      </c>
      <c r="L280" s="41"/>
      <c r="M280" s="253" t="s">
        <v>1</v>
      </c>
      <c r="N280" s="254" t="s">
        <v>45</v>
      </c>
      <c r="O280" s="88"/>
      <c r="P280" s="242">
        <f>O280*H280</f>
        <v>0</v>
      </c>
      <c r="Q280" s="242">
        <v>0.00023000000000000001</v>
      </c>
      <c r="R280" s="242">
        <f>Q280*H280</f>
        <v>0.00092000000000000003</v>
      </c>
      <c r="S280" s="242">
        <v>0</v>
      </c>
      <c r="T280" s="24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44" t="s">
        <v>127</v>
      </c>
      <c r="AT280" s="244" t="s">
        <v>132</v>
      </c>
      <c r="AU280" s="244" t="s">
        <v>89</v>
      </c>
      <c r="AY280" s="14" t="s">
        <v>119</v>
      </c>
      <c r="BE280" s="245">
        <f>IF(N280="základní",J280,0)</f>
        <v>0</v>
      </c>
      <c r="BF280" s="245">
        <f>IF(N280="snížená",J280,0)</f>
        <v>0</v>
      </c>
      <c r="BG280" s="245">
        <f>IF(N280="zákl. přenesená",J280,0)</f>
        <v>0</v>
      </c>
      <c r="BH280" s="245">
        <f>IF(N280="sníž. přenesená",J280,0)</f>
        <v>0</v>
      </c>
      <c r="BI280" s="245">
        <f>IF(N280="nulová",J280,0)</f>
        <v>0</v>
      </c>
      <c r="BJ280" s="14" t="s">
        <v>21</v>
      </c>
      <c r="BK280" s="245">
        <f>ROUND(I280*H280,2)</f>
        <v>0</v>
      </c>
      <c r="BL280" s="14" t="s">
        <v>127</v>
      </c>
      <c r="BM280" s="244" t="s">
        <v>626</v>
      </c>
    </row>
    <row r="281" s="2" customFormat="1" ht="24" customHeight="1">
      <c r="A281" s="35"/>
      <c r="B281" s="36"/>
      <c r="C281" s="246" t="s">
        <v>629</v>
      </c>
      <c r="D281" s="246" t="s">
        <v>132</v>
      </c>
      <c r="E281" s="247" t="s">
        <v>630</v>
      </c>
      <c r="F281" s="248" t="s">
        <v>631</v>
      </c>
      <c r="G281" s="249" t="s">
        <v>125</v>
      </c>
      <c r="H281" s="250">
        <v>32</v>
      </c>
      <c r="I281" s="251"/>
      <c r="J281" s="252">
        <f>ROUND(I281*H281,2)</f>
        <v>0</v>
      </c>
      <c r="K281" s="248" t="s">
        <v>251</v>
      </c>
      <c r="L281" s="41"/>
      <c r="M281" s="253" t="s">
        <v>1</v>
      </c>
      <c r="N281" s="254" t="s">
        <v>45</v>
      </c>
      <c r="O281" s="88"/>
      <c r="P281" s="242">
        <f>O281*H281</f>
        <v>0</v>
      </c>
      <c r="Q281" s="242">
        <v>3.0000000000000001E-05</v>
      </c>
      <c r="R281" s="242">
        <f>Q281*H281</f>
        <v>0.00096000000000000002</v>
      </c>
      <c r="S281" s="242">
        <v>0</v>
      </c>
      <c r="T281" s="24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4" t="s">
        <v>127</v>
      </c>
      <c r="AT281" s="244" t="s">
        <v>132</v>
      </c>
      <c r="AU281" s="244" t="s">
        <v>89</v>
      </c>
      <c r="AY281" s="14" t="s">
        <v>119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14" t="s">
        <v>21</v>
      </c>
      <c r="BK281" s="245">
        <f>ROUND(I281*H281,2)</f>
        <v>0</v>
      </c>
      <c r="BL281" s="14" t="s">
        <v>127</v>
      </c>
      <c r="BM281" s="244" t="s">
        <v>629</v>
      </c>
    </row>
    <row r="282" s="2" customFormat="1" ht="24" customHeight="1">
      <c r="A282" s="35"/>
      <c r="B282" s="36"/>
      <c r="C282" s="246" t="s">
        <v>632</v>
      </c>
      <c r="D282" s="246" t="s">
        <v>132</v>
      </c>
      <c r="E282" s="247" t="s">
        <v>633</v>
      </c>
      <c r="F282" s="248" t="s">
        <v>634</v>
      </c>
      <c r="G282" s="249" t="s">
        <v>125</v>
      </c>
      <c r="H282" s="250">
        <v>32</v>
      </c>
      <c r="I282" s="251"/>
      <c r="J282" s="252">
        <f>ROUND(I282*H282,2)</f>
        <v>0</v>
      </c>
      <c r="K282" s="248" t="s">
        <v>251</v>
      </c>
      <c r="L282" s="41"/>
      <c r="M282" s="253" t="s">
        <v>1</v>
      </c>
      <c r="N282" s="254" t="s">
        <v>45</v>
      </c>
      <c r="O282" s="88"/>
      <c r="P282" s="242">
        <f>O282*H282</f>
        <v>0</v>
      </c>
      <c r="Q282" s="242">
        <v>3.0000000000000001E-05</v>
      </c>
      <c r="R282" s="242">
        <f>Q282*H282</f>
        <v>0.00096000000000000002</v>
      </c>
      <c r="S282" s="242">
        <v>0</v>
      </c>
      <c r="T282" s="24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44" t="s">
        <v>127</v>
      </c>
      <c r="AT282" s="244" t="s">
        <v>132</v>
      </c>
      <c r="AU282" s="244" t="s">
        <v>89</v>
      </c>
      <c r="AY282" s="14" t="s">
        <v>119</v>
      </c>
      <c r="BE282" s="245">
        <f>IF(N282="základní",J282,0)</f>
        <v>0</v>
      </c>
      <c r="BF282" s="245">
        <f>IF(N282="snížená",J282,0)</f>
        <v>0</v>
      </c>
      <c r="BG282" s="245">
        <f>IF(N282="zákl. přenesená",J282,0)</f>
        <v>0</v>
      </c>
      <c r="BH282" s="245">
        <f>IF(N282="sníž. přenesená",J282,0)</f>
        <v>0</v>
      </c>
      <c r="BI282" s="245">
        <f>IF(N282="nulová",J282,0)</f>
        <v>0</v>
      </c>
      <c r="BJ282" s="14" t="s">
        <v>21</v>
      </c>
      <c r="BK282" s="245">
        <f>ROUND(I282*H282,2)</f>
        <v>0</v>
      </c>
      <c r="BL282" s="14" t="s">
        <v>127</v>
      </c>
      <c r="BM282" s="244" t="s">
        <v>632</v>
      </c>
    </row>
    <row r="283" s="12" customFormat="1" ht="22.8" customHeight="1">
      <c r="A283" s="12"/>
      <c r="B283" s="216"/>
      <c r="C283" s="217"/>
      <c r="D283" s="218" t="s">
        <v>79</v>
      </c>
      <c r="E283" s="230" t="s">
        <v>635</v>
      </c>
      <c r="F283" s="230" t="s">
        <v>636</v>
      </c>
      <c r="G283" s="217"/>
      <c r="H283" s="217"/>
      <c r="I283" s="220"/>
      <c r="J283" s="231">
        <f>BK283</f>
        <v>0</v>
      </c>
      <c r="K283" s="217"/>
      <c r="L283" s="222"/>
      <c r="M283" s="223"/>
      <c r="N283" s="224"/>
      <c r="O283" s="224"/>
      <c r="P283" s="225">
        <f>SUM(P284:P291)</f>
        <v>0</v>
      </c>
      <c r="Q283" s="224"/>
      <c r="R283" s="225">
        <f>SUM(R284:R291)</f>
        <v>0</v>
      </c>
      <c r="S283" s="224"/>
      <c r="T283" s="226">
        <f>SUM(T284:T291)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7" t="s">
        <v>80</v>
      </c>
      <c r="AT283" s="228" t="s">
        <v>79</v>
      </c>
      <c r="AU283" s="228" t="s">
        <v>21</v>
      </c>
      <c r="AY283" s="227" t="s">
        <v>119</v>
      </c>
      <c r="BK283" s="229">
        <f>SUM(BK284:BK291)</f>
        <v>0</v>
      </c>
    </row>
    <row r="284" s="2" customFormat="1" ht="16.5" customHeight="1">
      <c r="A284" s="35"/>
      <c r="B284" s="36"/>
      <c r="C284" s="246" t="s">
        <v>637</v>
      </c>
      <c r="D284" s="246" t="s">
        <v>132</v>
      </c>
      <c r="E284" s="247" t="s">
        <v>638</v>
      </c>
      <c r="F284" s="248" t="s">
        <v>639</v>
      </c>
      <c r="G284" s="249" t="s">
        <v>165</v>
      </c>
      <c r="H284" s="250">
        <v>2</v>
      </c>
      <c r="I284" s="251"/>
      <c r="J284" s="252">
        <f>ROUND(I284*H284,2)</f>
        <v>0</v>
      </c>
      <c r="K284" s="248" t="s">
        <v>1</v>
      </c>
      <c r="L284" s="41"/>
      <c r="M284" s="253" t="s">
        <v>1</v>
      </c>
      <c r="N284" s="254" t="s">
        <v>45</v>
      </c>
      <c r="O284" s="88"/>
      <c r="P284" s="242">
        <f>O284*H284</f>
        <v>0</v>
      </c>
      <c r="Q284" s="242">
        <v>0</v>
      </c>
      <c r="R284" s="242">
        <f>Q284*H284</f>
        <v>0</v>
      </c>
      <c r="S284" s="242">
        <v>0</v>
      </c>
      <c r="T284" s="24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4" t="s">
        <v>640</v>
      </c>
      <c r="AT284" s="244" t="s">
        <v>132</v>
      </c>
      <c r="AU284" s="244" t="s">
        <v>89</v>
      </c>
      <c r="AY284" s="14" t="s">
        <v>119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14" t="s">
        <v>21</v>
      </c>
      <c r="BK284" s="245">
        <f>ROUND(I284*H284,2)</f>
        <v>0</v>
      </c>
      <c r="BL284" s="14" t="s">
        <v>640</v>
      </c>
      <c r="BM284" s="244" t="s">
        <v>637</v>
      </c>
    </row>
    <row r="285" s="2" customFormat="1" ht="24" customHeight="1">
      <c r="A285" s="35"/>
      <c r="B285" s="36"/>
      <c r="C285" s="246" t="s">
        <v>641</v>
      </c>
      <c r="D285" s="246" t="s">
        <v>132</v>
      </c>
      <c r="E285" s="247" t="s">
        <v>642</v>
      </c>
      <c r="F285" s="248" t="s">
        <v>643</v>
      </c>
      <c r="G285" s="249" t="s">
        <v>301</v>
      </c>
      <c r="H285" s="250">
        <v>6</v>
      </c>
      <c r="I285" s="251"/>
      <c r="J285" s="252">
        <f>ROUND(I285*H285,2)</f>
        <v>0</v>
      </c>
      <c r="K285" s="248" t="s">
        <v>1</v>
      </c>
      <c r="L285" s="41"/>
      <c r="M285" s="253" t="s">
        <v>1</v>
      </c>
      <c r="N285" s="254" t="s">
        <v>45</v>
      </c>
      <c r="O285" s="88"/>
      <c r="P285" s="242">
        <f>O285*H285</f>
        <v>0</v>
      </c>
      <c r="Q285" s="242">
        <v>0</v>
      </c>
      <c r="R285" s="242">
        <f>Q285*H285</f>
        <v>0</v>
      </c>
      <c r="S285" s="242">
        <v>0</v>
      </c>
      <c r="T285" s="24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44" t="s">
        <v>640</v>
      </c>
      <c r="AT285" s="244" t="s">
        <v>132</v>
      </c>
      <c r="AU285" s="244" t="s">
        <v>89</v>
      </c>
      <c r="AY285" s="14" t="s">
        <v>119</v>
      </c>
      <c r="BE285" s="245">
        <f>IF(N285="základní",J285,0)</f>
        <v>0</v>
      </c>
      <c r="BF285" s="245">
        <f>IF(N285="snížená",J285,0)</f>
        <v>0</v>
      </c>
      <c r="BG285" s="245">
        <f>IF(N285="zákl. přenesená",J285,0)</f>
        <v>0</v>
      </c>
      <c r="BH285" s="245">
        <f>IF(N285="sníž. přenesená",J285,0)</f>
        <v>0</v>
      </c>
      <c r="BI285" s="245">
        <f>IF(N285="nulová",J285,0)</f>
        <v>0</v>
      </c>
      <c r="BJ285" s="14" t="s">
        <v>21</v>
      </c>
      <c r="BK285" s="245">
        <f>ROUND(I285*H285,2)</f>
        <v>0</v>
      </c>
      <c r="BL285" s="14" t="s">
        <v>640</v>
      </c>
      <c r="BM285" s="244" t="s">
        <v>641</v>
      </c>
    </row>
    <row r="286" s="2" customFormat="1" ht="16.5" customHeight="1">
      <c r="A286" s="35"/>
      <c r="B286" s="36"/>
      <c r="C286" s="246" t="s">
        <v>644</v>
      </c>
      <c r="D286" s="246" t="s">
        <v>132</v>
      </c>
      <c r="E286" s="247" t="s">
        <v>645</v>
      </c>
      <c r="F286" s="248" t="s">
        <v>646</v>
      </c>
      <c r="G286" s="249" t="s">
        <v>647</v>
      </c>
      <c r="H286" s="250">
        <v>12</v>
      </c>
      <c r="I286" s="251"/>
      <c r="J286" s="252">
        <f>ROUND(I286*H286,2)</f>
        <v>0</v>
      </c>
      <c r="K286" s="248" t="s">
        <v>1</v>
      </c>
      <c r="L286" s="41"/>
      <c r="M286" s="253" t="s">
        <v>1</v>
      </c>
      <c r="N286" s="254" t="s">
        <v>45</v>
      </c>
      <c r="O286" s="88"/>
      <c r="P286" s="242">
        <f>O286*H286</f>
        <v>0</v>
      </c>
      <c r="Q286" s="242">
        <v>0</v>
      </c>
      <c r="R286" s="242">
        <f>Q286*H286</f>
        <v>0</v>
      </c>
      <c r="S286" s="242">
        <v>0</v>
      </c>
      <c r="T286" s="24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44" t="s">
        <v>306</v>
      </c>
      <c r="AT286" s="244" t="s">
        <v>132</v>
      </c>
      <c r="AU286" s="244" t="s">
        <v>89</v>
      </c>
      <c r="AY286" s="14" t="s">
        <v>119</v>
      </c>
      <c r="BE286" s="245">
        <f>IF(N286="základní",J286,0)</f>
        <v>0</v>
      </c>
      <c r="BF286" s="245">
        <f>IF(N286="snížená",J286,0)</f>
        <v>0</v>
      </c>
      <c r="BG286" s="245">
        <f>IF(N286="zákl. přenesená",J286,0)</f>
        <v>0</v>
      </c>
      <c r="BH286" s="245">
        <f>IF(N286="sníž. přenesená",J286,0)</f>
        <v>0</v>
      </c>
      <c r="BI286" s="245">
        <f>IF(N286="nulová",J286,0)</f>
        <v>0</v>
      </c>
      <c r="BJ286" s="14" t="s">
        <v>21</v>
      </c>
      <c r="BK286" s="245">
        <f>ROUND(I286*H286,2)</f>
        <v>0</v>
      </c>
      <c r="BL286" s="14" t="s">
        <v>306</v>
      </c>
      <c r="BM286" s="244" t="s">
        <v>644</v>
      </c>
    </row>
    <row r="287" s="2" customFormat="1" ht="16.5" customHeight="1">
      <c r="A287" s="35"/>
      <c r="B287" s="36"/>
      <c r="C287" s="246" t="s">
        <v>648</v>
      </c>
      <c r="D287" s="246" t="s">
        <v>132</v>
      </c>
      <c r="E287" s="247" t="s">
        <v>649</v>
      </c>
      <c r="F287" s="248" t="s">
        <v>650</v>
      </c>
      <c r="G287" s="249" t="s">
        <v>647</v>
      </c>
      <c r="H287" s="250">
        <v>36</v>
      </c>
      <c r="I287" s="251"/>
      <c r="J287" s="252">
        <f>ROUND(I287*H287,2)</f>
        <v>0</v>
      </c>
      <c r="K287" s="248" t="s">
        <v>1</v>
      </c>
      <c r="L287" s="41"/>
      <c r="M287" s="253" t="s">
        <v>1</v>
      </c>
      <c r="N287" s="254" t="s">
        <v>45</v>
      </c>
      <c r="O287" s="88"/>
      <c r="P287" s="242">
        <f>O287*H287</f>
        <v>0</v>
      </c>
      <c r="Q287" s="242">
        <v>0</v>
      </c>
      <c r="R287" s="242">
        <f>Q287*H287</f>
        <v>0</v>
      </c>
      <c r="S287" s="242">
        <v>0</v>
      </c>
      <c r="T287" s="24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4" t="s">
        <v>640</v>
      </c>
      <c r="AT287" s="244" t="s">
        <v>132</v>
      </c>
      <c r="AU287" s="244" t="s">
        <v>89</v>
      </c>
      <c r="AY287" s="14" t="s">
        <v>119</v>
      </c>
      <c r="BE287" s="245">
        <f>IF(N287="základní",J287,0)</f>
        <v>0</v>
      </c>
      <c r="BF287" s="245">
        <f>IF(N287="snížená",J287,0)</f>
        <v>0</v>
      </c>
      <c r="BG287" s="245">
        <f>IF(N287="zákl. přenesená",J287,0)</f>
        <v>0</v>
      </c>
      <c r="BH287" s="245">
        <f>IF(N287="sníž. přenesená",J287,0)</f>
        <v>0</v>
      </c>
      <c r="BI287" s="245">
        <f>IF(N287="nulová",J287,0)</f>
        <v>0</v>
      </c>
      <c r="BJ287" s="14" t="s">
        <v>21</v>
      </c>
      <c r="BK287" s="245">
        <f>ROUND(I287*H287,2)</f>
        <v>0</v>
      </c>
      <c r="BL287" s="14" t="s">
        <v>640</v>
      </c>
      <c r="BM287" s="244" t="s">
        <v>651</v>
      </c>
    </row>
    <row r="288" s="2" customFormat="1" ht="16.5" customHeight="1">
      <c r="A288" s="35"/>
      <c r="B288" s="36"/>
      <c r="C288" s="246" t="s">
        <v>652</v>
      </c>
      <c r="D288" s="246" t="s">
        <v>132</v>
      </c>
      <c r="E288" s="247" t="s">
        <v>653</v>
      </c>
      <c r="F288" s="248" t="s">
        <v>654</v>
      </c>
      <c r="G288" s="249" t="s">
        <v>647</v>
      </c>
      <c r="H288" s="250">
        <v>10</v>
      </c>
      <c r="I288" s="251"/>
      <c r="J288" s="252">
        <f>ROUND(I288*H288,2)</f>
        <v>0</v>
      </c>
      <c r="K288" s="248" t="s">
        <v>1</v>
      </c>
      <c r="L288" s="41"/>
      <c r="M288" s="253" t="s">
        <v>1</v>
      </c>
      <c r="N288" s="254" t="s">
        <v>45</v>
      </c>
      <c r="O288" s="88"/>
      <c r="P288" s="242">
        <f>O288*H288</f>
        <v>0</v>
      </c>
      <c r="Q288" s="242">
        <v>0</v>
      </c>
      <c r="R288" s="242">
        <f>Q288*H288</f>
        <v>0</v>
      </c>
      <c r="S288" s="242">
        <v>0</v>
      </c>
      <c r="T288" s="24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44" t="s">
        <v>640</v>
      </c>
      <c r="AT288" s="244" t="s">
        <v>132</v>
      </c>
      <c r="AU288" s="244" t="s">
        <v>89</v>
      </c>
      <c r="AY288" s="14" t="s">
        <v>119</v>
      </c>
      <c r="BE288" s="245">
        <f>IF(N288="základní",J288,0)</f>
        <v>0</v>
      </c>
      <c r="BF288" s="245">
        <f>IF(N288="snížená",J288,0)</f>
        <v>0</v>
      </c>
      <c r="BG288" s="245">
        <f>IF(N288="zákl. přenesená",J288,0)</f>
        <v>0</v>
      </c>
      <c r="BH288" s="245">
        <f>IF(N288="sníž. přenesená",J288,0)</f>
        <v>0</v>
      </c>
      <c r="BI288" s="245">
        <f>IF(N288="nulová",J288,0)</f>
        <v>0</v>
      </c>
      <c r="BJ288" s="14" t="s">
        <v>21</v>
      </c>
      <c r="BK288" s="245">
        <f>ROUND(I288*H288,2)</f>
        <v>0</v>
      </c>
      <c r="BL288" s="14" t="s">
        <v>640</v>
      </c>
      <c r="BM288" s="244" t="s">
        <v>652</v>
      </c>
    </row>
    <row r="289" s="2" customFormat="1" ht="16.5" customHeight="1">
      <c r="A289" s="35"/>
      <c r="B289" s="36"/>
      <c r="C289" s="246" t="s">
        <v>655</v>
      </c>
      <c r="D289" s="246" t="s">
        <v>132</v>
      </c>
      <c r="E289" s="247" t="s">
        <v>656</v>
      </c>
      <c r="F289" s="248" t="s">
        <v>657</v>
      </c>
      <c r="G289" s="249" t="s">
        <v>647</v>
      </c>
      <c r="H289" s="250">
        <v>72</v>
      </c>
      <c r="I289" s="251"/>
      <c r="J289" s="252">
        <f>ROUND(I289*H289,2)</f>
        <v>0</v>
      </c>
      <c r="K289" s="248" t="s">
        <v>1</v>
      </c>
      <c r="L289" s="41"/>
      <c r="M289" s="253" t="s">
        <v>1</v>
      </c>
      <c r="N289" s="254" t="s">
        <v>45</v>
      </c>
      <c r="O289" s="88"/>
      <c r="P289" s="242">
        <f>O289*H289</f>
        <v>0</v>
      </c>
      <c r="Q289" s="242">
        <v>0</v>
      </c>
      <c r="R289" s="242">
        <f>Q289*H289</f>
        <v>0</v>
      </c>
      <c r="S289" s="242">
        <v>0</v>
      </c>
      <c r="T289" s="24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44" t="s">
        <v>306</v>
      </c>
      <c r="AT289" s="244" t="s">
        <v>132</v>
      </c>
      <c r="AU289" s="244" t="s">
        <v>89</v>
      </c>
      <c r="AY289" s="14" t="s">
        <v>119</v>
      </c>
      <c r="BE289" s="245">
        <f>IF(N289="základní",J289,0)</f>
        <v>0</v>
      </c>
      <c r="BF289" s="245">
        <f>IF(N289="snížená",J289,0)</f>
        <v>0</v>
      </c>
      <c r="BG289" s="245">
        <f>IF(N289="zákl. přenesená",J289,0)</f>
        <v>0</v>
      </c>
      <c r="BH289" s="245">
        <f>IF(N289="sníž. přenesená",J289,0)</f>
        <v>0</v>
      </c>
      <c r="BI289" s="245">
        <f>IF(N289="nulová",J289,0)</f>
        <v>0</v>
      </c>
      <c r="BJ289" s="14" t="s">
        <v>21</v>
      </c>
      <c r="BK289" s="245">
        <f>ROUND(I289*H289,2)</f>
        <v>0</v>
      </c>
      <c r="BL289" s="14" t="s">
        <v>306</v>
      </c>
      <c r="BM289" s="244" t="s">
        <v>655</v>
      </c>
    </row>
    <row r="290" s="2" customFormat="1" ht="16.5" customHeight="1">
      <c r="A290" s="35"/>
      <c r="B290" s="36"/>
      <c r="C290" s="246" t="s">
        <v>80</v>
      </c>
      <c r="D290" s="246" t="s">
        <v>132</v>
      </c>
      <c r="E290" s="247" t="s">
        <v>658</v>
      </c>
      <c r="F290" s="248" t="s">
        <v>659</v>
      </c>
      <c r="G290" s="249" t="s">
        <v>660</v>
      </c>
      <c r="H290" s="250">
        <v>0.59999999999999998</v>
      </c>
      <c r="I290" s="251"/>
      <c r="J290" s="252">
        <f>ROUND(I290*H290,2)</f>
        <v>0</v>
      </c>
      <c r="K290" s="248" t="s">
        <v>1</v>
      </c>
      <c r="L290" s="41"/>
      <c r="M290" s="253" t="s">
        <v>1</v>
      </c>
      <c r="N290" s="254" t="s">
        <v>45</v>
      </c>
      <c r="O290" s="88"/>
      <c r="P290" s="242">
        <f>O290*H290</f>
        <v>0</v>
      </c>
      <c r="Q290" s="242">
        <v>0</v>
      </c>
      <c r="R290" s="242">
        <f>Q290*H290</f>
        <v>0</v>
      </c>
      <c r="S290" s="242">
        <v>0</v>
      </c>
      <c r="T290" s="24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44" t="s">
        <v>127</v>
      </c>
      <c r="AT290" s="244" t="s">
        <v>132</v>
      </c>
      <c r="AU290" s="244" t="s">
        <v>89</v>
      </c>
      <c r="AY290" s="14" t="s">
        <v>119</v>
      </c>
      <c r="BE290" s="245">
        <f>IF(N290="základní",J290,0)</f>
        <v>0</v>
      </c>
      <c r="BF290" s="245">
        <f>IF(N290="snížená",J290,0)</f>
        <v>0</v>
      </c>
      <c r="BG290" s="245">
        <f>IF(N290="zákl. přenesená",J290,0)</f>
        <v>0</v>
      </c>
      <c r="BH290" s="245">
        <f>IF(N290="sníž. přenesená",J290,0)</f>
        <v>0</v>
      </c>
      <c r="BI290" s="245">
        <f>IF(N290="nulová",J290,0)</f>
        <v>0</v>
      </c>
      <c r="BJ290" s="14" t="s">
        <v>21</v>
      </c>
      <c r="BK290" s="245">
        <f>ROUND(I290*H290,2)</f>
        <v>0</v>
      </c>
      <c r="BL290" s="14" t="s">
        <v>127</v>
      </c>
      <c r="BM290" s="244" t="s">
        <v>661</v>
      </c>
    </row>
    <row r="291" s="2" customFormat="1">
      <c r="A291" s="35"/>
      <c r="B291" s="36"/>
      <c r="C291" s="37"/>
      <c r="D291" s="260" t="s">
        <v>307</v>
      </c>
      <c r="E291" s="37"/>
      <c r="F291" s="261" t="s">
        <v>662</v>
      </c>
      <c r="G291" s="37"/>
      <c r="H291" s="37"/>
      <c r="I291" s="141"/>
      <c r="J291" s="37"/>
      <c r="K291" s="37"/>
      <c r="L291" s="41"/>
      <c r="M291" s="264"/>
      <c r="N291" s="265"/>
      <c r="O291" s="257"/>
      <c r="P291" s="257"/>
      <c r="Q291" s="257"/>
      <c r="R291" s="257"/>
      <c r="S291" s="257"/>
      <c r="T291" s="2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307</v>
      </c>
      <c r="AU291" s="14" t="s">
        <v>89</v>
      </c>
    </row>
    <row r="292" s="2" customFormat="1" ht="6.96" customHeight="1">
      <c r="A292" s="35"/>
      <c r="B292" s="63"/>
      <c r="C292" s="64"/>
      <c r="D292" s="64"/>
      <c r="E292" s="64"/>
      <c r="F292" s="64"/>
      <c r="G292" s="64"/>
      <c r="H292" s="64"/>
      <c r="I292" s="180"/>
      <c r="J292" s="64"/>
      <c r="K292" s="64"/>
      <c r="L292" s="41"/>
      <c r="M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</row>
  </sheetData>
  <sheetProtection sheet="1" autoFilter="0" formatColumns="0" formatRows="0" objects="1" scenarios="1" spinCount="100000" saltValue="SW4LbBJF7h2Gz+OHJJGpOJx0SDXZol6Uv4kDFkRjrKlZcig+wzeAx1NH3DCh2cNAhGw4+kgnL/WAiA3jOT/6Sw==" hashValue="p0K/YjZ+IVZlqFwWCPcjpaJecV7wIMLh6W/z4R9Xedy2QPmMVOfJBeHY+uKT4klqQXeR9vum/oLC8hyufxnyjg==" algorithmName="SHA-512" password="CC35"/>
  <autoFilter ref="C126:K29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 jungmann</dc:creator>
  <cp:lastModifiedBy>adam jungmann</cp:lastModifiedBy>
  <dcterms:created xsi:type="dcterms:W3CDTF">2020-02-24T05:08:39Z</dcterms:created>
  <dcterms:modified xsi:type="dcterms:W3CDTF">2020-02-24T05:08:44Z</dcterms:modified>
</cp:coreProperties>
</file>